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390" windowHeight="12270" activeTab="0"/>
  </bookViews>
  <sheets>
    <sheet name="ΤΟΠΟΘΕΤΗΣΕΙΣ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<sst xmlns="http://schemas.openxmlformats.org/spreadsheetml/2006/main" count="256" uniqueCount="156">
  <si>
    <t>ΕΠΩΝΥΜΟ</t>
  </si>
  <si>
    <t>ΟΝΟΜΑ</t>
  </si>
  <si>
    <t>ΠΑΤΡΩΝΥΜΟ</t>
  </si>
  <si>
    <t>ΣΧΟΛΕΙΟ ΟΡΓΑΝΙΚΗΣ</t>
  </si>
  <si>
    <t>ΑΜ</t>
  </si>
  <si>
    <t>ΚΛΑΔΟΣ</t>
  </si>
  <si>
    <t>ΕΤΗ ΥΠΗΡΕΣΙΑΣ</t>
  </si>
  <si>
    <t>ΜΗΝΕΣ ΥΠΗΡΕΣΙΑΣ</t>
  </si>
  <si>
    <t>ΗΜΕΡΕΣ ΥΠΗΡΕΣΙΑΣ</t>
  </si>
  <si>
    <t>ΜΟΡΙΑ ΥΠΗΡΕΣΙΑΣ</t>
  </si>
  <si>
    <t>ΟΙΚΟΓΕΝΕΙΑΚΗ ΚΑΤΑΣΤΑΣΗ</t>
  </si>
  <si>
    <t>ΠΑΙΔΙΑ</t>
  </si>
  <si>
    <t>ΕΝΤΟΠΙΟΤΗΤΑ</t>
  </si>
  <si>
    <t>ΣΤΟ ΔΗΜΟ</t>
  </si>
  <si>
    <t>ΣΥΝΥΠΗΡΕΤΗΣΗ</t>
  </si>
  <si>
    <t>ΕΞΩΣΩΜΑΤΙΚΗ</t>
  </si>
  <si>
    <t>ΜΕΤΑΠΤΥΧΙΑΚΟ</t>
  </si>
  <si>
    <t>ΜΕΤΑΠΤΥΧ. ΣΤΟ ΔΗΜΟ</t>
  </si>
  <si>
    <t>ΑΝΑΠΗΡΙΑ ΙΔΙΟΥ</t>
  </si>
  <si>
    <t>ΑΝΑΠΗΡΙΑ ΓΟΝΕΩΝ</t>
  </si>
  <si>
    <t>ΔΗΜΟΣ ΓΟΝΕΩΝ</t>
  </si>
  <si>
    <t>ΑΝΑΠΗΡΙΑ ΑΔΕΛΦΩΝ</t>
  </si>
  <si>
    <t>ΔΗΜΟΣ ΑΔΕΛΦΩΝ</t>
  </si>
  <si>
    <t>ΣΥΝΟΛΟ ΜΟΡΙΩΝ ΑΝΕΞΑΡΤΗΤΩΣ ΔΗΜΟΥ</t>
  </si>
  <si>
    <t>ΣΥΝΟΛΟ ΜΟΡΙΩΝ ΣΤΟ ΔΗΜΟ ΠΑΤΡΕΩΝ</t>
  </si>
  <si>
    <t>ΣΥΝΟΛΟ ΜΟΡΙΩΝ ΣΤΟ ΔΗΜΟ ΑΙΓΙΑΛΕΙΑΣ</t>
  </si>
  <si>
    <t>ΣΥΝΟΛΟ ΜΟΡΙΩΝ ΣΤΟ ΔΗΜΟ ΔΥΤΙΚΗΣ ΑΧΑΪΑΣ</t>
  </si>
  <si>
    <t>ΣΥΝΟΛΟ ΜΟΡΙΩΝ ΣΤΟ ΔΗΜΟ ΕΡΥΜΑΝΘΟΥ</t>
  </si>
  <si>
    <t>ΣΥΝΟΛΟ ΜΟΡΙΩΝ ΣΤΟ ΔΗΜΟ ΚΑΛΑΒΡΥΤΩΝ</t>
  </si>
  <si>
    <t>ΔΗΜΗΤΡΙΟΣ</t>
  </si>
  <si>
    <t>ΠΑΤΡΕΩN</t>
  </si>
  <si>
    <t>ΠΑΝΑΓΙΩΤΗΣ</t>
  </si>
  <si>
    <t>ΓΕΩΡΓΙΟΣ</t>
  </si>
  <si>
    <t>ΚΩΝΣΤΑΝΤΙΝΟΣ</t>
  </si>
  <si>
    <t>ΒΑΣΙΛΕΙΟΣ</t>
  </si>
  <si>
    <t>ΝΙΚΟΛΑΟΣ</t>
  </si>
  <si>
    <t>ΙΩΑΝΝΗΣ</t>
  </si>
  <si>
    <t>ΣΑΛΟΓΙΑΝΝΗ</t>
  </si>
  <si>
    <t>ΔΙΟΝΥΣΙΑ</t>
  </si>
  <si>
    <t>ΧΑΡΑΛΑΜΠΟΣ</t>
  </si>
  <si>
    <t>ΠΕ11</t>
  </si>
  <si>
    <t>ΣΠΥΡΙΔΩΝ</t>
  </si>
  <si>
    <t>ΑΙΚΑΤΕΡΙΝΗ</t>
  </si>
  <si>
    <t>ΣΟΦΙΑ</t>
  </si>
  <si>
    <t>ΠΑΝΑΓΟΠΟΥΛΟΣ</t>
  </si>
  <si>
    <t>ΑΓΓΕΛΟΣ</t>
  </si>
  <si>
    <t>ΕΡΥΜΑΝΘΟΥ</t>
  </si>
  <si>
    <t>ΑΙΓΙΑΛΕΙΑΣ</t>
  </si>
  <si>
    <t>ΑΛΕΞΑΝΔΡΑ</t>
  </si>
  <si>
    <t>ΦΩΤΙΟΣ</t>
  </si>
  <si>
    <t>ΑΓΓΕΛΙΚΗ</t>
  </si>
  <si>
    <t>ΧΡΗΣΤΟΣ</t>
  </si>
  <si>
    <t>ΑΛΕΞΟΠΟΥΛΟΥ</t>
  </si>
  <si>
    <t>ΙΩΑΝΝΑ</t>
  </si>
  <si>
    <t>ΛΕΩΝΙΔΑΣ</t>
  </si>
  <si>
    <t>ΑΝΤΩΝΙΟΣ</t>
  </si>
  <si>
    <t>ΔΥΤΙΚΗΣ ΑΧΑΪΑΣ</t>
  </si>
  <si>
    <t>ΑΝΔΡΕΑΣ</t>
  </si>
  <si>
    <t>ΑΝΔΡΙΚΟΠΟΥΛΟΣ</t>
  </si>
  <si>
    <t>ΑΓΓΕΛΟΠΟΥΛΟΣ</t>
  </si>
  <si>
    <t>ΕΥΘΥΜΙΟΣ</t>
  </si>
  <si>
    <t>ΔΑΝΙΓΓΕΛΗ</t>
  </si>
  <si>
    <t>ΠΑΝΑΓΙΩΤΑ</t>
  </si>
  <si>
    <t>ΤΣΙΜΠΟΥΞΗΣ</t>
  </si>
  <si>
    <t>ΧΡΟΝΗΣ</t>
  </si>
  <si>
    <t>ΜΠΟΥΣΙΑΣ</t>
  </si>
  <si>
    <t>ΠΑΣΧΑΛΙΔΟΥ</t>
  </si>
  <si>
    <t>ΕΡΑΤΩ</t>
  </si>
  <si>
    <t>ΠΑΠΑΔΗΜΗΤΡΙΟΥ</t>
  </si>
  <si>
    <t>ΒΑΣΙΛΟΓΑΜΒΡΟΥ</t>
  </si>
  <si>
    <t>ΠΟΣΠΟΤΙΚΗ</t>
  </si>
  <si>
    <t>ΑΜΑΝΑΤΙΑΔΗ</t>
  </si>
  <si>
    <t>ΒΟΥΚΕΛΑΤΟΥ</t>
  </si>
  <si>
    <t>ΟΡΤΑΝΣΙΑ-ΒΑΣ</t>
  </si>
  <si>
    <t>ΣΙΑΚΚΗΣ</t>
  </si>
  <si>
    <t>ΓΙΑΝΝΟΠΟΥΛΟΣ</t>
  </si>
  <si>
    <t>ΣΤΑΜΑΤΙΟΣ</t>
  </si>
  <si>
    <t>ΚΩΣΤΑΡΙΔΗΣ</t>
  </si>
  <si>
    <t>ΔΙΑΘΕΣΗ ΠΥΣΠΕ</t>
  </si>
  <si>
    <t>ΒΟΜΠΙΡΗ</t>
  </si>
  <si>
    <t>ΛΙΑΚΟΠΟΥΛΟΥ</t>
  </si>
  <si>
    <t>ΛΥΜΠΕΡΑΤΟΣ</t>
  </si>
  <si>
    <t>ΝΑΝΟΣ</t>
  </si>
  <si>
    <t>ΠΑΠΑΝΤΖΙΜΑ</t>
  </si>
  <si>
    <t>ΟΛΓΑ</t>
  </si>
  <si>
    <t>ΠΕΛΕΧΡΑΣ</t>
  </si>
  <si>
    <t>ΣΤΕΡΓΙΟΣ</t>
  </si>
  <si>
    <t>ΕΤΗ ΑΝΑΓΩΓΗΣ</t>
  </si>
  <si>
    <t>ΜΗΝΕΣ ΑΝΑΓΩΓΗΣ</t>
  </si>
  <si>
    <t>ΕΤΗ ΥΠΟΛΟΓΙΣΜΟΥ</t>
  </si>
  <si>
    <t>ΜΟΡΙΑ ΑΠΌ ΠΡΟΫΠΗΡΕΣΙΑ</t>
  </si>
  <si>
    <t>ΠΡΑΞΗ</t>
  </si>
  <si>
    <t>26/07-09-2020</t>
  </si>
  <si>
    <t>ΤΟΠΟΘΕΤΗΣΗ</t>
  </si>
  <si>
    <t>ΕΜΠΛΟΚΗ 5</t>
  </si>
  <si>
    <t>ΕΜΠΛΟΚΗ 16</t>
  </si>
  <si>
    <t>ΕΜΠΛΟΚΗ 23</t>
  </si>
  <si>
    <t>ΕΜΠΛΟΚΗ 28</t>
  </si>
  <si>
    <t>ΕΜΠΛΟΚΗ 29</t>
  </si>
  <si>
    <t>ΕΜΠΛΟΚΗ 25</t>
  </si>
  <si>
    <t>ΕΜΠΛΟΚΗ 19</t>
  </si>
  <si>
    <t>ΕΜΠΛΟΚΗ 26</t>
  </si>
  <si>
    <t>ΕΜΠΛΟΚΗ 21</t>
  </si>
  <si>
    <t>18ο Δ.Σ. ΠΑΤΡΩΝ</t>
  </si>
  <si>
    <t>ΕΜΠΛΟΚΗ 24</t>
  </si>
  <si>
    <t>ΕΜΠΛΟΚΗ 20</t>
  </si>
  <si>
    <t>ΕΜΠΛΟΚΗ 17</t>
  </si>
  <si>
    <t>ΔΕΝ ΜΕΤΑΚΙΝΕΙΤΑΙ</t>
  </si>
  <si>
    <t>Δ.Σ. ΚΑΤΩ ΚΑΣΤΡΙΤΣΙΟΥ</t>
  </si>
  <si>
    <t>ΣΥΝΟΛΟ</t>
  </si>
  <si>
    <t>ΕΜΠΛΟΚΕΣ</t>
  </si>
  <si>
    <t>ΩΡΑΡΙΟ 1ο ΣΧΟΛΕΙΟ</t>
  </si>
  <si>
    <t>2ο ΣΧΟΛΕΙΟ</t>
  </si>
  <si>
    <t>3ο ΣΧΟΛΕΙΟ</t>
  </si>
  <si>
    <t>ΩΡΑΡΙΟ 3ου ΣΧΟΛΕΙΟ</t>
  </si>
  <si>
    <t>ΩΡΑΡΙΟ 2ου ΣΧΟΛΕΙΟΥ</t>
  </si>
  <si>
    <t>15ο Δ.Σ. ΠΑΤΡΩΝ</t>
  </si>
  <si>
    <t>21ο Δ.Σ. ΠΑΤΡΩΝ</t>
  </si>
  <si>
    <t>2Ο Δ.Σ. ΠΑΤΡΩΝ</t>
  </si>
  <si>
    <t>54ο Δ.Σ. ΠΑΤΡΩΝ</t>
  </si>
  <si>
    <t>35ο Δ.Σ. ΠΑΤΡΩΝ</t>
  </si>
  <si>
    <t>45ο Δ.Σ. ΠΑΤΡΩΝ</t>
  </si>
  <si>
    <t xml:space="preserve">50ο Δ.Σ. ΠΑΤΡΩΝ </t>
  </si>
  <si>
    <t>39ο Δ.Σ. ΠΑΤΡΩΝ</t>
  </si>
  <si>
    <t>44ο Δ.Σ. ΠΑΤΡΩΝ</t>
  </si>
  <si>
    <t>25ο Δ.Σ. ΠΑΤΡΩΝ</t>
  </si>
  <si>
    <t>50ο Δ.Σ. ΠΑΤΡΩΝ</t>
  </si>
  <si>
    <t>Δ.Σ. ΨΑΘΟΠΥΡΓΟΥ</t>
  </si>
  <si>
    <t>33ο Δ.Σ. ΠΑΤΡΩΝ</t>
  </si>
  <si>
    <t>Δ.Σ. ΚΑΡΕΪΚΩΝ</t>
  </si>
  <si>
    <t>Δ.Σ. ΣΑΓΕΙΚΩΝ</t>
  </si>
  <si>
    <t>55ο Δ.Σ. ΠΑΤΡΩΝ</t>
  </si>
  <si>
    <t>34ο Δ.Σ. ΠΑΤΡΩΝ</t>
  </si>
  <si>
    <t>Δ.Σ. Κ. ΚΑΣΤΡΙΤΣΙΟΥ</t>
  </si>
  <si>
    <t>Δ.Σ. ΑΓ. ΒΑΣΙΛΕΙΟΥ</t>
  </si>
  <si>
    <t>Δ.Σ. ΣΕΛΙΑΝΙΤΙΚΩΝ</t>
  </si>
  <si>
    <t>Δ.Σ. ΡΙΟΥ</t>
  </si>
  <si>
    <t>29ο Δ.Σ. ΠΑΤΡΩΝ</t>
  </si>
  <si>
    <t>53ο Δ.Σ. ΠΑΤΡΩΝ</t>
  </si>
  <si>
    <t>4ο Δ.Σ. ΑΙΓΙΟΥ</t>
  </si>
  <si>
    <t>48ο Δ.Σ. ΠΑΤΡΩΝ</t>
  </si>
  <si>
    <t>Δ.Σ. ΔΡΕΠΑΝΟΥ</t>
  </si>
  <si>
    <t>13 Δ.Σ. ΠΑΤΡΩΝ</t>
  </si>
  <si>
    <t>42ο Δ.Σ. ΠΑΤΡΩΝ</t>
  </si>
  <si>
    <t>16ο Δ.Σ. ΠΑΤΡΩΝ</t>
  </si>
  <si>
    <t>52ο Δ.Σ. ΠΑΤΡΩΝ</t>
  </si>
  <si>
    <t>62ο Δ.Σ.ΠΑΤΡΑΣ</t>
  </si>
  <si>
    <t>4ο Δ.Σ.ΑΙΓΙΟΥ</t>
  </si>
  <si>
    <t>7ο Δ.Σ.ΑΙΓΙΟΥ</t>
  </si>
  <si>
    <t>Δ.Σ. ΣΑΓΕΪΚΩΝ</t>
  </si>
  <si>
    <t>Δ.Σ. ΜΙΝΤΙΛΟΓΛΙΟΥ</t>
  </si>
  <si>
    <t>Δ.Σ. ΑΓΙΟΥ ΒΑΣΙΛΕΙΟΥ</t>
  </si>
  <si>
    <t>Δ.Σ. ΛΑΚΚΟΠΕΤΡΑΣ</t>
  </si>
  <si>
    <t>Δ.Σ. ΚΑΤΩ ΜΑΖΑΡΑΚΙΟΥ</t>
  </si>
  <si>
    <t>Δ.Σ. ΕΡΥΜΑΝΘΕΙΑΣ</t>
  </si>
  <si>
    <t>Δ.Σ. ΔΕΜΕΝΙΚΩΝ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</si>
</sst>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 style="thin"/>
      <bottom style="thin"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/>
      <bottom style="thin"/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3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right" wrapText="1"/>
    </xf>
    <xf numFmtId="3" fontId="36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36" fillId="0" borderId="14" xfId="0" applyFont="1" applyFill="1" applyBorder="1" applyAlignment="1">
      <alignment horizontal="right" wrapText="1"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3" fillId="0" borderId="15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top" wrapText="1"/>
    </xf>
    <xf numFmtId="0" fontId="3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3" xfId="0" applyFont="1" applyFill="1" applyBorder="1" applyAlignment="1">
      <alignment horizontal="center" vertical="top" textRotation="90" wrapText="1"/>
    </xf>
    <xf numFmtId="0" fontId="33" fillId="0" borderId="0" xfId="0" applyFont="1" applyFill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20.28125" style="2" customWidth="1"/>
    <col min="2" max="2" width="15.00390625" style="2" customWidth="1"/>
    <col min="3" max="3" width="19.7109375" style="2" hidden="1" customWidth="1"/>
    <col min="4" max="4" width="22.28125" style="2" bestFit="1" customWidth="1"/>
    <col min="5" max="6" width="0" style="2" hidden="1" customWidth="1"/>
    <col min="7" max="7" width="13.00390625" style="2" hidden="1" customWidth="1"/>
    <col min="8" max="8" width="14.140625" style="2" hidden="1" customWidth="1"/>
    <col min="9" max="9" width="13.7109375" style="2" hidden="1" customWidth="1"/>
    <col min="10" max="10" width="13.57421875" style="11" hidden="1" customWidth="1"/>
    <col min="11" max="11" width="9.140625" style="2" hidden="1" customWidth="1"/>
    <col min="12" max="12" width="0" style="2" hidden="1" customWidth="1"/>
    <col min="13" max="13" width="7.57421875" style="2" hidden="1" customWidth="1"/>
    <col min="14" max="14" width="14.140625" style="2" hidden="1" customWidth="1"/>
    <col min="15" max="15" width="6.7109375" style="2" hidden="1" customWidth="1"/>
    <col min="16" max="16" width="9.7109375" style="2" hidden="1" customWidth="1"/>
    <col min="17" max="17" width="15.00390625" style="2" hidden="1" customWidth="1"/>
    <col min="18" max="18" width="15.28125" style="2" hidden="1" customWidth="1"/>
    <col min="19" max="19" width="15.57421875" style="2" hidden="1" customWidth="1"/>
    <col min="20" max="20" width="17.28125" style="2" hidden="1" customWidth="1"/>
    <col min="21" max="21" width="16.140625" style="2" hidden="1" customWidth="1"/>
    <col min="22" max="22" width="13.57421875" style="2" hidden="1" customWidth="1"/>
    <col min="23" max="23" width="14.7109375" style="2" hidden="1" customWidth="1"/>
    <col min="24" max="24" width="12.8515625" style="2" hidden="1" customWidth="1"/>
    <col min="25" max="25" width="14.00390625" style="4" hidden="1" customWidth="1"/>
    <col min="26" max="26" width="12.7109375" style="11" hidden="1" customWidth="1"/>
    <col min="27" max="27" width="12.7109375" style="2" hidden="1" customWidth="1"/>
    <col min="28" max="28" width="14.8515625" style="2" hidden="1" customWidth="1"/>
    <col min="29" max="29" width="12.8515625" style="2" hidden="1" customWidth="1"/>
    <col min="30" max="30" width="13.421875" style="2" hidden="1" customWidth="1"/>
    <col min="31" max="31" width="0.13671875" style="15" hidden="1" customWidth="1"/>
    <col min="32" max="33" width="9.140625" style="15" hidden="1" customWidth="1"/>
    <col min="34" max="34" width="8.57421875" style="15" hidden="1" customWidth="1"/>
    <col min="35" max="35" width="21.28125" style="2" hidden="1" customWidth="1"/>
    <col min="36" max="36" width="21.57421875" style="2" bestFit="1" customWidth="1"/>
    <col min="37" max="37" width="9.140625" style="23" customWidth="1"/>
    <col min="38" max="38" width="17.421875" style="2" bestFit="1" customWidth="1"/>
    <col min="39" max="39" width="10.00390625" style="23" bestFit="1" customWidth="1"/>
    <col min="40" max="40" width="16.00390625" style="2" bestFit="1" customWidth="1"/>
    <col min="41" max="41" width="8.8515625" style="23" bestFit="1" customWidth="1"/>
    <col min="42" max="42" width="8.8515625" style="25" bestFit="1" customWidth="1"/>
    <col min="43" max="43" width="13.28125" style="2" bestFit="1" customWidth="1"/>
    <col min="44" max="16384" width="9.140625" style="2" customWidth="1"/>
  </cols>
  <sheetData>
    <row r="1" spans="1:43" s="32" customFormat="1" ht="75.75" thickBo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13</v>
      </c>
      <c r="Q1" s="26" t="s">
        <v>15</v>
      </c>
      <c r="R1" s="26" t="s">
        <v>16</v>
      </c>
      <c r="S1" s="26" t="s">
        <v>17</v>
      </c>
      <c r="T1" s="26" t="s">
        <v>18</v>
      </c>
      <c r="U1" s="26" t="s">
        <v>19</v>
      </c>
      <c r="V1" s="26" t="s">
        <v>20</v>
      </c>
      <c r="W1" s="26" t="s">
        <v>21</v>
      </c>
      <c r="X1" s="28" t="s">
        <v>22</v>
      </c>
      <c r="Y1" s="27" t="s">
        <v>23</v>
      </c>
      <c r="Z1" s="29" t="s">
        <v>24</v>
      </c>
      <c r="AA1" s="26" t="s">
        <v>25</v>
      </c>
      <c r="AB1" s="26" t="s">
        <v>26</v>
      </c>
      <c r="AC1" s="26" t="s">
        <v>27</v>
      </c>
      <c r="AD1" s="26" t="s">
        <v>28</v>
      </c>
      <c r="AE1" s="30" t="s">
        <v>87</v>
      </c>
      <c r="AF1" s="30" t="s">
        <v>88</v>
      </c>
      <c r="AG1" s="30" t="s">
        <v>89</v>
      </c>
      <c r="AH1" s="31" t="s">
        <v>90</v>
      </c>
      <c r="AI1" s="26" t="s">
        <v>110</v>
      </c>
      <c r="AJ1" s="26" t="s">
        <v>93</v>
      </c>
      <c r="AK1" s="26" t="s">
        <v>111</v>
      </c>
      <c r="AL1" s="26" t="s">
        <v>112</v>
      </c>
      <c r="AM1" s="26" t="s">
        <v>115</v>
      </c>
      <c r="AN1" s="26" t="s">
        <v>113</v>
      </c>
      <c r="AO1" s="26" t="s">
        <v>114</v>
      </c>
      <c r="AP1" s="26" t="s">
        <v>109</v>
      </c>
      <c r="AQ1" s="26" t="s">
        <v>91</v>
      </c>
    </row>
    <row r="2" spans="1:43" ht="15.75" thickBot="1">
      <c r="A2" s="3" t="s">
        <v>59</v>
      </c>
      <c r="B2" s="3" t="s">
        <v>31</v>
      </c>
      <c r="C2" s="3" t="s">
        <v>60</v>
      </c>
      <c r="D2" s="3" t="s">
        <v>116</v>
      </c>
      <c r="E2" s="3">
        <v>590184</v>
      </c>
      <c r="F2" s="3" t="s">
        <v>40</v>
      </c>
      <c r="G2" s="3">
        <v>27</v>
      </c>
      <c r="H2" s="3">
        <v>9</v>
      </c>
      <c r="I2" s="3">
        <v>19</v>
      </c>
      <c r="J2" s="5">
        <f>AH2</f>
        <v>40.666</v>
      </c>
      <c r="K2" s="3">
        <v>4</v>
      </c>
      <c r="L2" s="3">
        <v>5</v>
      </c>
      <c r="M2" s="3">
        <v>4</v>
      </c>
      <c r="N2" s="3" t="s">
        <v>56</v>
      </c>
      <c r="O2" s="3">
        <v>0</v>
      </c>
      <c r="P2" s="3"/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9">
        <v>0</v>
      </c>
      <c r="Y2" s="1">
        <f>J2+K2+L2+Q2+T2</f>
        <v>49.666</v>
      </c>
      <c r="Z2" s="6">
        <f>Y2+IF(N2="ΠΑΤΡΕΩN",4,0)+IF(P2="ΠΑΤΡΕΩN",10,0)+IF(V2="ΠΑΤΡΕΩN",U2,0)+IF(X2="ΠΑΤΡΕΩN",W2,0)+IF(S2="ΠΑΤΡΕΩN",2,0)</f>
        <v>49.666</v>
      </c>
      <c r="AA2" s="3">
        <f>Y2+IF(N2="ΑΙΓΙΑΛΕΙΑΣ",4,0)+IF(P2="ΑΙΓΙΑΛΕΙΑΣ",10,0)+IF(V2="ΑΙΓΙΑΛΕΙΑΣ",U2,0)+IF(X2="ΑΙΓΙΑΛΕΙΑΣ",W2,0)+IF(S2="ΑΙΓΙΑΛΕΙΑΣ",2,0)</f>
        <v>49.666</v>
      </c>
      <c r="AB2" s="3">
        <f>Y2+IF(N2="ΔΥΤΙΚΗΣ ΑΧΑΪΑΣ",4,0)+IF(P2="ΔΥΤΙΚΗΣ ΑΧΑΪΑΣ",10,0)+IF(V2="ΔΥΤΙΚΗΣ ΑΧΑΪΑΣ",U2,0)+IF(X2="ΔΥΤΙΚΗΣ ΑΧΑΪΑΣ",W2,0)+IF(S2="ΔΥΤΙΚΗΣ ΑΧΑΪΑΣ",2,0)</f>
        <v>53.666</v>
      </c>
      <c r="AC2" s="3">
        <f>Y2+IF(N2="ΕΡΥΜΑΝΘΟΥ",4,0)+IF(P2="ΕΡΥΜΑΝΘΟΥ",10,0)+IF(V2="ΕΡΥΜΑΝΘΟΥ",U2,0)+IF(X2="ΕΡΥΜΑΝΘΟΥ",W2,0)+IF(S2="ΕΡΥΜΑΝΘΟΥ",2,0)</f>
        <v>49.666</v>
      </c>
      <c r="AD2" s="3">
        <f>Y2+IF(N2="ΚΑΛΑΒΡΥΤΩΝ",4,0)+IF(P2="ΚΑΛΑΒΡΥΤΩΝ",10,0)+IF(V2="ΚΑΛΑΒΡΥΤΩΝ",U2,0)+IF(X2="ΚΑΛΑΒΡΥΤΩΝ",W2,0)+IF(S2="ΚΑΛΑΒΡΥΤΩΝ",2,0)</f>
        <v>49.666</v>
      </c>
      <c r="AE2" s="10">
        <f>G2</f>
        <v>27</v>
      </c>
      <c r="AF2" s="7">
        <f>IF(I2&gt;14,H2+1,H2)</f>
        <v>10</v>
      </c>
      <c r="AG2" s="8">
        <f>AE2+AF2/12</f>
        <v>27.833333333333332</v>
      </c>
      <c r="AH2" s="17">
        <f>TRUNC((IF(AG2&gt;20,(AG2-20)*2+10+15,(IF(AG2&gt;10,(AG2-10)*1.5+10,AG2*1)))),3)</f>
        <v>40.666</v>
      </c>
      <c r="AI2" s="18" t="s">
        <v>97</v>
      </c>
      <c r="AJ2" s="19" t="s">
        <v>117</v>
      </c>
      <c r="AK2" s="22">
        <v>22</v>
      </c>
      <c r="AL2" s="18"/>
      <c r="AM2" s="22"/>
      <c r="AN2" s="18"/>
      <c r="AO2" s="22"/>
      <c r="AP2" s="24">
        <f>AK2+AM2</f>
        <v>22</v>
      </c>
      <c r="AQ2" s="18" t="s">
        <v>92</v>
      </c>
    </row>
    <row r="3" spans="1:43" ht="15.75" thickBot="1">
      <c r="A3" s="3" t="s">
        <v>52</v>
      </c>
      <c r="B3" s="3" t="s">
        <v>53</v>
      </c>
      <c r="C3" s="3" t="s">
        <v>54</v>
      </c>
      <c r="D3" s="18" t="s">
        <v>149</v>
      </c>
      <c r="E3" s="3">
        <v>619819</v>
      </c>
      <c r="F3" s="3" t="s">
        <v>40</v>
      </c>
      <c r="G3" s="3">
        <v>16</v>
      </c>
      <c r="H3" s="3">
        <v>8</v>
      </c>
      <c r="I3" s="3">
        <v>12</v>
      </c>
      <c r="J3" s="5">
        <f>AH3</f>
        <v>20</v>
      </c>
      <c r="K3" s="3">
        <v>0</v>
      </c>
      <c r="L3" s="3">
        <v>0</v>
      </c>
      <c r="M3" s="3">
        <v>4</v>
      </c>
      <c r="N3" s="3" t="s">
        <v>30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9">
        <v>0</v>
      </c>
      <c r="Y3" s="1">
        <f>J3+K3+L3+Q3+T3</f>
        <v>20</v>
      </c>
      <c r="Z3" s="6">
        <f>Y3+IF(N3="ΠΑΤΡΕΩN",4,0)+IF(P3="ΠΑΤΡΕΩN",10,0)+IF(V3="ΠΑΤΡΕΩN",U3,0)+IF(X3="ΠΑΤΡΕΩN",W3,0)+IF(S3="ΠΑΤΡΕΩN",2,0)</f>
        <v>24</v>
      </c>
      <c r="AA3" s="3">
        <f>Y3+IF(N3="ΑΙΓΙΑΛΕΙΑΣ",4,0)+IF(P3="ΑΙΓΙΑΛΕΙΑΣ",10,0)+IF(V3="ΑΙΓΙΑΛΕΙΑΣ",U3,0)+IF(X3="ΑΙΓΙΑΛΕΙΑΣ",W3,0)+IF(S3="ΑΙΓΙΑΛΕΙΑΣ",2,0)</f>
        <v>20</v>
      </c>
      <c r="AB3" s="3">
        <f>Y3+IF(N3="ΔΥΤΙΚΗΣ ΑΧΑΪΑΣ",4,0)+IF(P3="ΔΥΤΙΚΗΣ ΑΧΑΪΑΣ",10,0)+IF(V3="ΔΥΤΙΚΗΣ ΑΧΑΪΑΣ",U3,0)+IF(X3="ΔΥΤΙΚΗΣ ΑΧΑΪΑΣ",W3,0)+IF(S3="ΔΥΤΙΚΗΣ ΑΧΑΪΑΣ",2,0)</f>
        <v>20</v>
      </c>
      <c r="AC3" s="3">
        <f>Y3+IF(N3="ΕΡΥΜΑΝΘΟΥ",4,0)+IF(P3="ΕΡΥΜΑΝΘΟΥ",10,0)+IF(V3="ΕΡΥΜΑΝΘΟΥ",U3,0)+IF(X3="ΕΡΥΜΑΝΘΟΥ",W3,0)+IF(S3="ΕΡΥΜΑΝΘΟΥ",2,0)</f>
        <v>20</v>
      </c>
      <c r="AD3" s="3">
        <f>Y3+IF(N3="ΚΑΛΑΒΡΥΤΩΝ",4,0)+IF(P3="ΚΑΛΑΒΡΥΤΩΝ",10,0)+IF(V3="ΚΑΛΑΒΡΥΤΩΝ",U3,0)+IF(X3="ΚΑΛΑΒΡΥΤΩΝ",W3,0)+IF(S3="ΚΑΛΑΒΡΥΤΩΝ",2,0)</f>
        <v>20</v>
      </c>
      <c r="AE3" s="10">
        <f>G3</f>
        <v>16</v>
      </c>
      <c r="AF3" s="7">
        <f>IF(I3&gt;14,H3+1,H3)</f>
        <v>8</v>
      </c>
      <c r="AG3" s="8">
        <f>AE3+AF3/12</f>
        <v>16.666666666666668</v>
      </c>
      <c r="AH3" s="17">
        <f>TRUNC((IF(AG3&gt;20,(AG3-20)*2+10+15,(IF(AG3&gt;10,(AG3-10)*1.5+10,AG3*1)))),3)</f>
        <v>20</v>
      </c>
      <c r="AI3" s="18" t="s">
        <v>104</v>
      </c>
      <c r="AJ3" s="19" t="s">
        <v>125</v>
      </c>
      <c r="AK3" s="22">
        <v>11</v>
      </c>
      <c r="AL3" s="18" t="s">
        <v>118</v>
      </c>
      <c r="AM3" s="22">
        <v>10</v>
      </c>
      <c r="AN3" s="18"/>
      <c r="AO3" s="22"/>
      <c r="AP3" s="24">
        <f>AK3+AM3</f>
        <v>21</v>
      </c>
      <c r="AQ3" s="18" t="s">
        <v>92</v>
      </c>
    </row>
    <row r="4" spans="1:43" ht="15.75" thickBot="1">
      <c r="A4" s="3" t="s">
        <v>71</v>
      </c>
      <c r="B4" s="3" t="s">
        <v>62</v>
      </c>
      <c r="C4" s="3" t="s">
        <v>51</v>
      </c>
      <c r="D4" s="3" t="s">
        <v>103</v>
      </c>
      <c r="E4" s="3">
        <v>609306</v>
      </c>
      <c r="F4" s="3" t="s">
        <v>40</v>
      </c>
      <c r="G4" s="3">
        <v>19</v>
      </c>
      <c r="H4" s="3">
        <v>7</v>
      </c>
      <c r="I4" s="3">
        <v>8</v>
      </c>
      <c r="J4" s="5">
        <f>AH4</f>
        <v>24.375</v>
      </c>
      <c r="K4" s="3">
        <v>4</v>
      </c>
      <c r="L4" s="3">
        <v>11</v>
      </c>
      <c r="M4" s="3">
        <v>4</v>
      </c>
      <c r="N4" s="3" t="s">
        <v>30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9">
        <v>0</v>
      </c>
      <c r="Y4" s="1">
        <f>J4+K4+L4+Q4+T4</f>
        <v>39.375</v>
      </c>
      <c r="Z4" s="6">
        <f>Y4+IF(N4="ΠΑΤΡΕΩN",4,0)+IF(P4="ΠΑΤΡΕΩN",10,0)+IF(V4="ΠΑΤΡΕΩN",U4,0)+IF(X4="ΠΑΤΡΕΩN",W4,0)+IF(S4="ΠΑΤΡΕΩN",2,0)</f>
        <v>43.375</v>
      </c>
      <c r="AA4" s="3">
        <f>Y4+IF(N4="ΑΙΓΙΑΛΕΙΑΣ",4,0)+IF(P4="ΑΙΓΙΑΛΕΙΑΣ",10,0)+IF(V4="ΑΙΓΙΑΛΕΙΑΣ",U4,0)+IF(X4="ΑΙΓΙΑΛΕΙΑΣ",W4,0)+IF(S4="ΑΙΓΙΑΛΕΙΑΣ",2,0)</f>
        <v>39.375</v>
      </c>
      <c r="AB4" s="3">
        <f>Y4+IF(N4="ΔΥΤΙΚΗΣ ΑΧΑΪΑΣ",4,0)+IF(P4="ΔΥΤΙΚΗΣ ΑΧΑΪΑΣ",10,0)+IF(V4="ΔΥΤΙΚΗΣ ΑΧΑΪΑΣ",U4,0)+IF(X4="ΔΥΤΙΚΗΣ ΑΧΑΪΑΣ",W4,0)+IF(S4="ΔΥΤΙΚΗΣ ΑΧΑΪΑΣ",2,0)</f>
        <v>39.375</v>
      </c>
      <c r="AC4" s="3">
        <f>Y4+IF(N4="ΕΡΥΜΑΝΘΟΥ",4,0)+IF(P4="ΕΡΥΜΑΝΘΟΥ",10,0)+IF(V4="ΕΡΥΜΑΝΘΟΥ",U4,0)+IF(X4="ΕΡΥΜΑΝΘΟΥ",W4,0)+IF(S4="ΕΡΥΜΑΝΘΟΥ",2,0)</f>
        <v>39.375</v>
      </c>
      <c r="AD4" s="3">
        <f>Y4+IF(N4="ΚΑΛΑΒΡΥΤΩΝ",4,0)+IF(P4="ΚΑΛΑΒΡΥΤΩΝ",10,0)+IF(V4="ΚΑΛΑΒΡΥΤΩΝ",U4,0)+IF(X4="ΚΑΛΑΒΡΥΤΩΝ",W4,0)+IF(S4="ΚΑΛΑΒΡΥΤΩΝ",2,0)</f>
        <v>39.375</v>
      </c>
      <c r="AE4" s="10">
        <f>G4</f>
        <v>19</v>
      </c>
      <c r="AF4" s="7">
        <f>IF(I4&gt;14,H4+1,H4)</f>
        <v>7</v>
      </c>
      <c r="AG4" s="8">
        <f>AE4+AF4/12</f>
        <v>19.583333333333332</v>
      </c>
      <c r="AH4" s="17">
        <f>TRUNC((IF(AG4&gt;20,(AG4-20)*2+10+15,(IF(AG4&gt;10,(AG4-10)*1.5+10,AG4*1)))),3)</f>
        <v>24.375</v>
      </c>
      <c r="AI4" s="18" t="s">
        <v>100</v>
      </c>
      <c r="AJ4" s="19" t="s">
        <v>138</v>
      </c>
      <c r="AK4" s="22">
        <v>11</v>
      </c>
      <c r="AL4" s="18" t="s">
        <v>119</v>
      </c>
      <c r="AM4" s="22">
        <v>7</v>
      </c>
      <c r="AN4" s="18"/>
      <c r="AO4" s="22"/>
      <c r="AP4" s="24">
        <f>AK4+AM4</f>
        <v>18</v>
      </c>
      <c r="AQ4" s="18" t="s">
        <v>92</v>
      </c>
    </row>
    <row r="5" spans="1:43" ht="15.75" thickBot="1">
      <c r="A5" s="3" t="s">
        <v>58</v>
      </c>
      <c r="B5" s="3" t="s">
        <v>32</v>
      </c>
      <c r="C5" s="3" t="s">
        <v>35</v>
      </c>
      <c r="D5" s="18" t="s">
        <v>150</v>
      </c>
      <c r="E5" s="3">
        <v>592582</v>
      </c>
      <c r="F5" s="3" t="s">
        <v>40</v>
      </c>
      <c r="G5" s="3">
        <v>22</v>
      </c>
      <c r="H5" s="3">
        <v>4</v>
      </c>
      <c r="I5" s="3">
        <v>28</v>
      </c>
      <c r="J5" s="5">
        <f>AH5</f>
        <v>29.833</v>
      </c>
      <c r="K5" s="3">
        <v>4</v>
      </c>
      <c r="L5" s="3">
        <v>0</v>
      </c>
      <c r="M5" s="3">
        <v>4</v>
      </c>
      <c r="N5" s="3" t="s">
        <v>30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9">
        <v>0</v>
      </c>
      <c r="Y5" s="1">
        <f>J5+K5+L5+Q5+T5</f>
        <v>33.833</v>
      </c>
      <c r="Z5" s="6">
        <f>Y5+IF(N5="ΠΑΤΡΕΩN",4,0)+IF(P5="ΠΑΤΡΕΩN",10,0)+IF(V5="ΠΑΤΡΕΩN",U5,0)+IF(X5="ΠΑΤΡΕΩN",W5,0)+IF(S5="ΠΑΤΡΕΩN",2,0)</f>
        <v>37.833</v>
      </c>
      <c r="AA5" s="3">
        <f>Y5+IF(N5="ΑΙΓΙΑΛΕΙΑΣ",4,0)+IF(P5="ΑΙΓΙΑΛΕΙΑΣ",10,0)+IF(V5="ΑΙΓΙΑΛΕΙΑΣ",U5,0)+IF(X5="ΑΙΓΙΑΛΕΙΑΣ",W5,0)+IF(S5="ΑΙΓΙΑΛΕΙΑΣ",2,0)</f>
        <v>33.833</v>
      </c>
      <c r="AB5" s="3">
        <f>Y5+IF(N5="ΔΥΤΙΚΗΣ ΑΧΑΪΑΣ",4,0)+IF(P5="ΔΥΤΙΚΗΣ ΑΧΑΪΑΣ",10,0)+IF(V5="ΔΥΤΙΚΗΣ ΑΧΑΪΑΣ",U5,0)+IF(X5="ΔΥΤΙΚΗΣ ΑΧΑΪΑΣ",W5,0)+IF(S5="ΔΥΤΙΚΗΣ ΑΧΑΪΑΣ",2,0)</f>
        <v>33.833</v>
      </c>
      <c r="AC5" s="3">
        <f>Y5+IF(N5="ΕΡΥΜΑΝΘΟΥ",4,0)+IF(P5="ΕΡΥΜΑΝΘΟΥ",10,0)+IF(V5="ΕΡΥΜΑΝΘΟΥ",U5,0)+IF(X5="ΕΡΥΜΑΝΘΟΥ",W5,0)+IF(S5="ΕΡΥΜΑΝΘΟΥ",2,0)</f>
        <v>33.833</v>
      </c>
      <c r="AD5" s="3">
        <f>Y5+IF(N5="ΚΑΛΑΒΡΥΤΩΝ",4,0)+IF(P5="ΚΑΛΑΒΡΥΤΩΝ",10,0)+IF(V5="ΚΑΛΑΒΡΥΤΩΝ",U5,0)+IF(X5="ΚΑΛΑΒΡΥΤΩΝ",W5,0)+IF(S5="ΚΑΛΑΒΡΥΤΩΝ",2,0)</f>
        <v>33.833</v>
      </c>
      <c r="AE5" s="10">
        <f>G5</f>
        <v>22</v>
      </c>
      <c r="AF5" s="7">
        <f>IF(I5&gt;14,H5+1,H5)</f>
        <v>5</v>
      </c>
      <c r="AG5" s="8">
        <f>AE5+AF5/12</f>
        <v>22.416666666666668</v>
      </c>
      <c r="AH5" s="17">
        <f>TRUNC((IF(AG5&gt;20,(AG5-20)*2+10+15,(IF(AG5&gt;10,(AG5-10)*1.5+10,AG5*1)))),3)</f>
        <v>29.833</v>
      </c>
      <c r="AI5" s="18" t="s">
        <v>102</v>
      </c>
      <c r="AJ5" s="20" t="s">
        <v>126</v>
      </c>
      <c r="AK5" s="22">
        <v>11</v>
      </c>
      <c r="AL5" s="18" t="s">
        <v>140</v>
      </c>
      <c r="AM5" s="22">
        <v>7</v>
      </c>
      <c r="AN5" s="18"/>
      <c r="AO5" s="22"/>
      <c r="AP5" s="24">
        <f>AK5+AM5</f>
        <v>18</v>
      </c>
      <c r="AQ5" s="18" t="s">
        <v>92</v>
      </c>
    </row>
    <row r="6" spans="1:43" ht="15.75" thickBot="1">
      <c r="A6" s="3" t="s">
        <v>69</v>
      </c>
      <c r="B6" s="3" t="s">
        <v>42</v>
      </c>
      <c r="C6" s="3" t="s">
        <v>29</v>
      </c>
      <c r="D6" s="18" t="s">
        <v>151</v>
      </c>
      <c r="E6" s="3">
        <v>609239</v>
      </c>
      <c r="F6" s="3" t="s">
        <v>40</v>
      </c>
      <c r="G6" s="3">
        <v>20</v>
      </c>
      <c r="H6" s="3">
        <v>10</v>
      </c>
      <c r="I6" s="3">
        <v>22</v>
      </c>
      <c r="J6" s="5">
        <f>AH6</f>
        <v>26.833</v>
      </c>
      <c r="K6" s="3">
        <v>4</v>
      </c>
      <c r="L6" s="3">
        <v>11</v>
      </c>
      <c r="M6" s="3">
        <v>4</v>
      </c>
      <c r="N6" s="3" t="s">
        <v>30</v>
      </c>
      <c r="O6" s="3">
        <v>10</v>
      </c>
      <c r="P6" s="3" t="s">
        <v>30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9">
        <v>0</v>
      </c>
      <c r="Y6" s="1">
        <f>J6+K6+L6+Q6+T6</f>
        <v>41.833</v>
      </c>
      <c r="Z6" s="6">
        <f>Y6+IF(N6="ΠΑΤΡΕΩN",4,0)+IF(P6="ΠΑΤΡΕΩN",10,0)+IF(V6="ΠΑΤΡΕΩN",U6,0)+IF(X6="ΠΑΤΡΕΩN",W6,0)+IF(S6="ΠΑΤΡΕΩN",2,0)</f>
        <v>55.833</v>
      </c>
      <c r="AA6" s="3">
        <f>Y6+IF(N6="ΑΙΓΙΑΛΕΙΑΣ",4,0)+IF(P6="ΑΙΓΙΑΛΕΙΑΣ",10,0)+IF(V6="ΑΙΓΙΑΛΕΙΑΣ",U6,0)+IF(X6="ΑΙΓΙΑΛΕΙΑΣ",W6,0)+IF(S6="ΑΙΓΙΑΛΕΙΑΣ",2,0)</f>
        <v>41.833</v>
      </c>
      <c r="AB6" s="3">
        <f>Y6+IF(N6="ΔΥΤΙΚΗΣ ΑΧΑΪΑΣ",4,0)+IF(P6="ΔΥΤΙΚΗΣ ΑΧΑΪΑΣ",10,0)+IF(V6="ΔΥΤΙΚΗΣ ΑΧΑΪΑΣ",U6,0)+IF(X6="ΔΥΤΙΚΗΣ ΑΧΑΪΑΣ",W6,0)+IF(S6="ΔΥΤΙΚΗΣ ΑΧΑΪΑΣ",2,0)</f>
        <v>41.833</v>
      </c>
      <c r="AC6" s="3">
        <f>Y6+IF(N6="ΕΡΥΜΑΝΘΟΥ",4,0)+IF(P6="ΕΡΥΜΑΝΘΟΥ",10,0)+IF(V6="ΕΡΥΜΑΝΘΟΥ",U6,0)+IF(X6="ΕΡΥΜΑΝΘΟΥ",W6,0)+IF(S6="ΕΡΥΜΑΝΘΟΥ",2,0)</f>
        <v>41.833</v>
      </c>
      <c r="AD6" s="3">
        <f>Y6+IF(N6="ΚΑΛΑΒΡΥΤΩΝ",4,0)+IF(P6="ΚΑΛΑΒΡΥΤΩΝ",10,0)+IF(V6="ΚΑΛΑΒΡΥΤΩΝ",U6,0)+IF(X6="ΚΑΛΑΒΡΥΤΩΝ",W6,0)+IF(S6="ΚΑΛΑΒΡΥΤΩΝ",2,0)</f>
        <v>41.833</v>
      </c>
      <c r="AE6" s="10">
        <f>G6</f>
        <v>20</v>
      </c>
      <c r="AF6" s="7">
        <f>IF(I6&gt;14,H6+1,H6)</f>
        <v>11</v>
      </c>
      <c r="AG6" s="8">
        <f>AE6+AF6/12</f>
        <v>20.916666666666668</v>
      </c>
      <c r="AH6" s="17">
        <f>TRUNC((IF(AG6&gt;20,(AG6-20)*2+10+15,(IF(AG6&gt;10,(AG6-10)*1.5+10,AG6*1)))),3)</f>
        <v>26.833</v>
      </c>
      <c r="AI6" s="18" t="s">
        <v>95</v>
      </c>
      <c r="AJ6" s="18" t="s">
        <v>127</v>
      </c>
      <c r="AK6" s="22">
        <v>10</v>
      </c>
      <c r="AL6" s="18" t="s">
        <v>141</v>
      </c>
      <c r="AM6" s="22">
        <v>10</v>
      </c>
      <c r="AN6" s="18"/>
      <c r="AO6" s="22"/>
      <c r="AP6" s="24">
        <f>AK6+AM6</f>
        <v>20</v>
      </c>
      <c r="AQ6" s="18" t="s">
        <v>92</v>
      </c>
    </row>
    <row r="7" spans="1:43" ht="15.75" thickBot="1">
      <c r="A7" s="3" t="s">
        <v>79</v>
      </c>
      <c r="B7" s="3" t="s">
        <v>48</v>
      </c>
      <c r="C7" s="3"/>
      <c r="D7" s="3" t="s">
        <v>78</v>
      </c>
      <c r="E7" s="3">
        <v>619795</v>
      </c>
      <c r="F7" s="3" t="s">
        <v>40</v>
      </c>
      <c r="G7" s="3">
        <v>17</v>
      </c>
      <c r="H7" s="3">
        <v>1</v>
      </c>
      <c r="I7" s="3">
        <v>23</v>
      </c>
      <c r="J7" s="5">
        <f>AH7</f>
        <v>20.75</v>
      </c>
      <c r="K7" s="3">
        <v>4</v>
      </c>
      <c r="L7" s="3">
        <v>5</v>
      </c>
      <c r="M7" s="3">
        <v>4</v>
      </c>
      <c r="N7" s="3" t="s">
        <v>30</v>
      </c>
      <c r="O7" s="3">
        <v>10</v>
      </c>
      <c r="P7" s="3" t="s">
        <v>30</v>
      </c>
      <c r="Q7" s="3"/>
      <c r="R7" s="3"/>
      <c r="S7" s="3"/>
      <c r="T7" s="3"/>
      <c r="U7" s="3"/>
      <c r="V7" s="3"/>
      <c r="W7" s="3">
        <v>0</v>
      </c>
      <c r="X7" s="9">
        <v>0</v>
      </c>
      <c r="Y7" s="1">
        <f>J7+K7+L7+Q7+T7</f>
        <v>29.75</v>
      </c>
      <c r="Z7" s="6">
        <f>Y7+IF(N7="ΠΑΤΡΕΩN",4,0)+IF(P7="ΠΑΤΡΕΩN",10,0)+IF(V7="ΠΑΤΡΕΩN",U7,0)+IF(X7="ΠΑΤΡΕΩN",W7,0)+IF(S7="ΠΑΤΡΕΩN",2,0)</f>
        <v>43.75</v>
      </c>
      <c r="AA7" s="3">
        <f>Y7+IF(N7="ΑΙΓΙΑΛΕΙΑΣ",4,0)+IF(P7="ΑΙΓΙΑΛΕΙΑΣ",10,0)+IF(V7="ΑΙΓΙΑΛΕΙΑΣ",U7,0)+IF(X7="ΑΙΓΙΑΛΕΙΑΣ",W7,0)+IF(S7="ΑΙΓΙΑΛΕΙΑΣ",2,0)</f>
        <v>29.75</v>
      </c>
      <c r="AB7" s="3">
        <f>Y7+IF(N7="ΔΥΤΙΚΗΣ ΑΧΑΪΑΣ",4,0)+IF(P7="ΔΥΤΙΚΗΣ ΑΧΑΪΑΣ",10,0)+IF(V7="ΔΥΤΙΚΗΣ ΑΧΑΪΑΣ",U7,0)+IF(X7="ΔΥΤΙΚΗΣ ΑΧΑΪΑΣ",W7,0)+IF(S7="ΔΥΤΙΚΗΣ ΑΧΑΪΑΣ",2,0)</f>
        <v>29.75</v>
      </c>
      <c r="AC7" s="3">
        <f>Y7+IF(N7="ΕΡΥΜΑΝΘΟΥ",4,0)+IF(P7="ΕΡΥΜΑΝΘΟΥ",10,0)+IF(V7="ΕΡΥΜΑΝΘΟΥ",U7,0)+IF(X7="ΕΡΥΜΑΝΘΟΥ",W7,0)+IF(S7="ΕΡΥΜΑΝΘΟΥ",2,0)</f>
        <v>29.75</v>
      </c>
      <c r="AD7" s="3">
        <f>Y7+IF(N7="ΚΑΛΑΒΡΥΤΩΝ",4,0)+IF(P7="ΚΑΛΑΒΡΥΤΩΝ",10,0)+IF(V7="ΚΑΛΑΒΡΥΤΩΝ",U7,0)+IF(X7="ΚΑΛΑΒΡΥΤΩΝ",W7,0)+IF(S7="ΚΑΛΑΒΡΥΤΩΝ",2,0)</f>
        <v>29.75</v>
      </c>
      <c r="AE7" s="10">
        <f>G7</f>
        <v>17</v>
      </c>
      <c r="AF7" s="7">
        <f>IF(I7&gt;14,H7+1,H7)</f>
        <v>2</v>
      </c>
      <c r="AG7" s="8">
        <f>AE7+AF7/12</f>
        <v>17.166666666666668</v>
      </c>
      <c r="AH7" s="17">
        <f>TRUNC((IF(AG7&gt;20,(AG7-20)*2+10+15,(IF(AG7&gt;10,(AG7-10)*1.5+10,AG7*1)))),3)</f>
        <v>20.75</v>
      </c>
      <c r="AI7" s="18" t="s">
        <v>99</v>
      </c>
      <c r="AJ7" s="19" t="s">
        <v>128</v>
      </c>
      <c r="AK7" s="22">
        <v>22</v>
      </c>
      <c r="AL7" s="18"/>
      <c r="AM7" s="22"/>
      <c r="AN7" s="18"/>
      <c r="AO7" s="22"/>
      <c r="AP7" s="24">
        <f>AK7+AM7</f>
        <v>22</v>
      </c>
      <c r="AQ7" s="18" t="s">
        <v>92</v>
      </c>
    </row>
    <row r="8" spans="1:43" ht="15.75" thickBot="1">
      <c r="A8" s="3" t="s">
        <v>72</v>
      </c>
      <c r="B8" s="3" t="s">
        <v>73</v>
      </c>
      <c r="C8" s="3" t="s">
        <v>35</v>
      </c>
      <c r="D8" s="3" t="s">
        <v>146</v>
      </c>
      <c r="E8" s="3">
        <v>612356</v>
      </c>
      <c r="F8" s="3" t="s">
        <v>40</v>
      </c>
      <c r="G8" s="3">
        <v>18</v>
      </c>
      <c r="H8" s="3">
        <v>3</v>
      </c>
      <c r="I8" s="3">
        <v>5</v>
      </c>
      <c r="J8" s="5">
        <f>AH8</f>
        <v>22.375</v>
      </c>
      <c r="K8" s="3">
        <v>4</v>
      </c>
      <c r="L8" s="3">
        <v>5</v>
      </c>
      <c r="M8" s="3">
        <v>4</v>
      </c>
      <c r="N8" s="3" t="s">
        <v>30</v>
      </c>
      <c r="O8" s="3">
        <v>10</v>
      </c>
      <c r="P8" s="3" t="s">
        <v>30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9">
        <v>0</v>
      </c>
      <c r="Y8" s="1">
        <f>J8+K8+L8+Q8+T8</f>
        <v>31.375</v>
      </c>
      <c r="Z8" s="6">
        <f>Y8+IF(N8="ΠΑΤΡΕΩN",4,0)+IF(P8="ΠΑΤΡΕΩN",10,0)+IF(V8="ΠΑΤΡΕΩN",U8,0)+IF(X8="ΠΑΤΡΕΩN",W8,0)+IF(S8="ΠΑΤΡΕΩN",2,0)</f>
        <v>45.375</v>
      </c>
      <c r="AA8" s="3">
        <f>Y8+IF(N8="ΑΙΓΙΑΛΕΙΑΣ",4,0)+IF(P8="ΑΙΓΙΑΛΕΙΑΣ",10,0)+IF(V8="ΑΙΓΙΑΛΕΙΑΣ",U8,0)+IF(X8="ΑΙΓΙΑΛΕΙΑΣ",W8,0)+IF(S8="ΑΙΓΙΑΛΕΙΑΣ",2,0)</f>
        <v>31.375</v>
      </c>
      <c r="AB8" s="3">
        <f>Y8+IF(N8="ΔΥΤΙΚΗΣ ΑΧΑΪΑΣ",4,0)+IF(P8="ΔΥΤΙΚΗΣ ΑΧΑΪΑΣ",10,0)+IF(V8="ΔΥΤΙΚΗΣ ΑΧΑΪΑΣ",U8,0)+IF(X8="ΔΥΤΙΚΗΣ ΑΧΑΪΑΣ",W8,0)+IF(S8="ΔΥΤΙΚΗΣ ΑΧΑΪΑΣ",2,0)</f>
        <v>31.375</v>
      </c>
      <c r="AC8" s="3">
        <f>Y8+IF(N8="ΕΡΥΜΑΝΘΟΥ",4,0)+IF(P8="ΕΡΥΜΑΝΘΟΥ",10,0)+IF(V8="ΕΡΥΜΑΝΘΟΥ",U8,0)+IF(X8="ΕΡΥΜΑΝΘΟΥ",W8,0)+IF(S8="ΕΡΥΜΑΝΘΟΥ",2,0)</f>
        <v>31.375</v>
      </c>
      <c r="AD8" s="3">
        <f>Y8+IF(N8="ΚΑΛΑΒΡΥΤΩΝ",4,0)+IF(P8="ΚΑΛΑΒΡΥΤΩΝ",10,0)+IF(V8="ΚΑΛΑΒΡΥΤΩΝ",U8,0)+IF(X8="ΚΑΛΑΒΡΥΤΩΝ",W8,0)+IF(S8="ΚΑΛΑΒΡΥΤΩΝ",2,0)</f>
        <v>31.375</v>
      </c>
      <c r="AE8" s="10">
        <f>G8</f>
        <v>18</v>
      </c>
      <c r="AF8" s="7">
        <f>IF(I8&gt;14,H8+1,H8)</f>
        <v>3</v>
      </c>
      <c r="AG8" s="8">
        <f>AE8+AF8/12</f>
        <v>18.25</v>
      </c>
      <c r="AH8" s="17">
        <f>TRUNC((IF(AG8&gt;20,(AG8-20)*2+10+15,(IF(AG8&gt;10,(AG8-10)*1.5+10,AG8*1)))),3)</f>
        <v>22.375</v>
      </c>
      <c r="AI8" s="18"/>
      <c r="AJ8" s="18" t="s">
        <v>107</v>
      </c>
      <c r="AK8" s="22"/>
      <c r="AL8" s="18"/>
      <c r="AM8" s="22"/>
      <c r="AN8" s="18"/>
      <c r="AO8" s="22"/>
      <c r="AP8" s="24">
        <f>AK8+AM8</f>
        <v>0</v>
      </c>
      <c r="AQ8" s="18" t="s">
        <v>92</v>
      </c>
    </row>
    <row r="9" spans="1:43" ht="15.75" thickBot="1">
      <c r="A9" s="3" t="s">
        <v>75</v>
      </c>
      <c r="B9" s="3" t="s">
        <v>49</v>
      </c>
      <c r="C9" s="3" t="s">
        <v>36</v>
      </c>
      <c r="D9" s="3" t="s">
        <v>120</v>
      </c>
      <c r="E9" s="3">
        <v>597353</v>
      </c>
      <c r="F9" s="3" t="s">
        <v>40</v>
      </c>
      <c r="G9" s="3">
        <v>23</v>
      </c>
      <c r="H9" s="3">
        <v>5</v>
      </c>
      <c r="I9" s="3">
        <v>1</v>
      </c>
      <c r="J9" s="5">
        <f>AH9</f>
        <v>31.833</v>
      </c>
      <c r="K9" s="3">
        <v>0</v>
      </c>
      <c r="L9" s="3">
        <v>0</v>
      </c>
      <c r="M9" s="3">
        <v>4</v>
      </c>
      <c r="N9" s="3" t="s">
        <v>30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/>
      <c r="W9" s="3">
        <v>0</v>
      </c>
      <c r="X9" s="9"/>
      <c r="Y9" s="1">
        <f>J9+K9+L9+Q9+T9</f>
        <v>31.833</v>
      </c>
      <c r="Z9" s="6">
        <f>Y9+IF(N9="ΠΑΤΡΕΩN",4,0)+IF(P9="ΠΑΤΡΕΩN",10,0)+IF(V9="ΠΑΤΡΕΩN",U9,0)+IF(X9="ΠΑΤΡΕΩN",W9,0)+IF(S9="ΠΑΤΡΕΩN",2,0)</f>
        <v>35.833</v>
      </c>
      <c r="AA9" s="3">
        <f>Y9+IF(N9="ΑΙΓΙΑΛΕΙΑΣ",4,0)+IF(P9="ΑΙΓΙΑΛΕΙΑΣ",10,0)+IF(V9="ΑΙΓΙΑΛΕΙΑΣ",U9,0)+IF(X9="ΑΙΓΙΑΛΕΙΑΣ",W9,0)+IF(S9="ΑΙΓΙΑΛΕΙΑΣ",2,0)</f>
        <v>31.833</v>
      </c>
      <c r="AB9" s="3">
        <f>Y9+IF(N9="ΔΥΤΙΚΗΣ ΑΧΑΪΑΣ",4,0)+IF(P9="ΔΥΤΙΚΗΣ ΑΧΑΪΑΣ",10,0)+IF(V9="ΔΥΤΙΚΗΣ ΑΧΑΪΑΣ",U9,0)+IF(X9="ΔΥΤΙΚΗΣ ΑΧΑΪΑΣ",W9,0)+IF(S9="ΔΥΤΙΚΗΣ ΑΧΑΪΑΣ",2,0)</f>
        <v>31.833</v>
      </c>
      <c r="AC9" s="3">
        <f>Y9+IF(N9="ΕΡΥΜΑΝΘΟΥ",4,0)+IF(P9="ΕΡΥΜΑΝΘΟΥ",10,0)+IF(V9="ΕΡΥΜΑΝΘΟΥ",U9,0)+IF(X9="ΕΡΥΜΑΝΘΟΥ",W9,0)+IF(S9="ΕΡΥΜΑΝΘΟΥ",2,0)</f>
        <v>31.833</v>
      </c>
      <c r="AD9" s="3">
        <f>Y9+IF(N9="ΚΑΛΑΒΡΥΤΩΝ",4,0)+IF(P9="ΚΑΛΑΒΡΥΤΩΝ",10,0)+IF(V9="ΚΑΛΑΒΡΥΤΩΝ",U9,0)+IF(X9="ΚΑΛΑΒΡΥΤΩΝ",W9,0)+IF(S9="ΚΑΛΑΒΡΥΤΩΝ",2,0)</f>
        <v>31.833</v>
      </c>
      <c r="AE9" s="10">
        <f>G9</f>
        <v>23</v>
      </c>
      <c r="AF9" s="7">
        <f>IF(I9&gt;14,H9+1,H9)</f>
        <v>5</v>
      </c>
      <c r="AG9" s="8">
        <f>AE9+AF9/12</f>
        <v>23.416666666666668</v>
      </c>
      <c r="AH9" s="17">
        <f>TRUNC((IF(AG9&gt;20,(AG9-20)*2+10+15,(IF(AG9&gt;10,(AG9-10)*1.5+10,AG9*1)))),3)</f>
        <v>31.833</v>
      </c>
      <c r="AI9" s="18"/>
      <c r="AJ9" s="18" t="s">
        <v>107</v>
      </c>
      <c r="AK9" s="22"/>
      <c r="AL9" s="18"/>
      <c r="AM9" s="22"/>
      <c r="AN9" s="18"/>
      <c r="AO9" s="22"/>
      <c r="AP9" s="24">
        <f>AK9+AM9</f>
        <v>0</v>
      </c>
      <c r="AQ9" s="18" t="s">
        <v>92</v>
      </c>
    </row>
    <row r="10" spans="1:43" ht="15.75" thickBot="1">
      <c r="A10" s="3" t="s">
        <v>61</v>
      </c>
      <c r="B10" s="3" t="s">
        <v>62</v>
      </c>
      <c r="C10" s="3" t="s">
        <v>33</v>
      </c>
      <c r="D10" s="3" t="s">
        <v>147</v>
      </c>
      <c r="E10" s="3">
        <v>615906</v>
      </c>
      <c r="F10" s="3" t="s">
        <v>40</v>
      </c>
      <c r="G10" s="3">
        <v>17</v>
      </c>
      <c r="H10" s="3">
        <v>9</v>
      </c>
      <c r="I10" s="3">
        <v>19</v>
      </c>
      <c r="J10" s="5">
        <f>AH10</f>
        <v>21.75</v>
      </c>
      <c r="K10" s="3">
        <v>4</v>
      </c>
      <c r="L10" s="3">
        <v>5</v>
      </c>
      <c r="M10" s="3">
        <v>4</v>
      </c>
      <c r="N10" s="3" t="s">
        <v>30</v>
      </c>
      <c r="O10" s="3">
        <v>10</v>
      </c>
      <c r="P10" s="3" t="s">
        <v>30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9">
        <v>0</v>
      </c>
      <c r="Y10" s="1">
        <f>J10+K10+L10+Q10+T10</f>
        <v>30.75</v>
      </c>
      <c r="Z10" s="6">
        <f>Y10+IF(N10="ΠΑΤΡΕΩN",4,0)+IF(P10="ΠΑΤΡΕΩN",10,0)+IF(V10="ΠΑΤΡΕΩN",U10,0)+IF(X10="ΠΑΤΡΕΩN",W10,0)+IF(S10="ΠΑΤΡΕΩN",2,0)</f>
        <v>44.75</v>
      </c>
      <c r="AA10" s="3">
        <f>Y10+IF(N10="ΑΙΓΙΑΛΕΙΑΣ",4,0)+IF(P10="ΑΙΓΙΑΛΕΙΑΣ",10,0)+IF(V10="ΑΙΓΙΑΛΕΙΑΣ",U10,0)+IF(X10="ΑΙΓΙΑΛΕΙΑΣ",W10,0)+IF(S10="ΑΙΓΙΑΛΕΙΑΣ",2,0)</f>
        <v>30.75</v>
      </c>
      <c r="AB10" s="3">
        <f>Y10+IF(N10="ΔΥΤΙΚΗΣ ΑΧΑΪΑΣ",4,0)+IF(P10="ΔΥΤΙΚΗΣ ΑΧΑΪΑΣ",10,0)+IF(V10="ΔΥΤΙΚΗΣ ΑΧΑΪΑΣ",U10,0)+IF(X10="ΔΥΤΙΚΗΣ ΑΧΑΪΑΣ",W10,0)+IF(S10="ΔΥΤΙΚΗΣ ΑΧΑΪΑΣ",2,0)</f>
        <v>30.75</v>
      </c>
      <c r="AC10" s="3">
        <f>Y10+IF(N10="ΕΡΥΜΑΝΘΟΥ",4,0)+IF(P10="ΕΡΥΜΑΝΘΟΥ",10,0)+IF(V10="ΕΡΥΜΑΝΘΟΥ",U10,0)+IF(X10="ΕΡΥΜΑΝΘΟΥ",W10,0)+IF(S10="ΕΡΥΜΑΝΘΟΥ",2,0)</f>
        <v>30.75</v>
      </c>
      <c r="AD10" s="3">
        <f>Y10+IF(N10="ΚΑΛΑΒΡΥΤΩΝ",4,0)+IF(P10="ΚΑΛΑΒΡΥΤΩΝ",10,0)+IF(V10="ΚΑΛΑΒΡΥΤΩΝ",U10,0)+IF(X10="ΚΑΛΑΒΡΥΤΩΝ",W10,0)+IF(S10="ΚΑΛΑΒΡΥΤΩΝ",2,0)</f>
        <v>30.75</v>
      </c>
      <c r="AE10" s="10">
        <f>G10</f>
        <v>17</v>
      </c>
      <c r="AF10" s="7">
        <f>IF(I10&gt;14,H10+1,H10)</f>
        <v>10</v>
      </c>
      <c r="AG10" s="8">
        <f>AE10+AF10/12</f>
        <v>17.833333333333332</v>
      </c>
      <c r="AH10" s="17">
        <f>TRUNC((IF(AG10&gt;20,(AG10-20)*2+10+15,(IF(AG10&gt;10,(AG10-10)*1.5+10,AG10*1)))),3)</f>
        <v>21.75</v>
      </c>
      <c r="AI10" s="18" t="s">
        <v>94</v>
      </c>
      <c r="AJ10" s="19" t="s">
        <v>121</v>
      </c>
      <c r="AK10" s="22">
        <v>17</v>
      </c>
      <c r="AL10" s="18" t="s">
        <v>142</v>
      </c>
      <c r="AM10" s="22">
        <v>5</v>
      </c>
      <c r="AN10" s="18"/>
      <c r="AO10" s="22"/>
      <c r="AP10" s="24">
        <f>AK10+AM10</f>
        <v>22</v>
      </c>
      <c r="AQ10" s="18" t="s">
        <v>92</v>
      </c>
    </row>
    <row r="11" spans="1:43" ht="15.75" thickBot="1">
      <c r="A11" s="3" t="s">
        <v>77</v>
      </c>
      <c r="B11" s="3" t="s">
        <v>34</v>
      </c>
      <c r="C11" s="3" t="s">
        <v>76</v>
      </c>
      <c r="D11" s="3" t="s">
        <v>148</v>
      </c>
      <c r="E11" s="3">
        <v>609428</v>
      </c>
      <c r="F11" s="3" t="s">
        <v>40</v>
      </c>
      <c r="G11" s="3">
        <v>19</v>
      </c>
      <c r="H11" s="3">
        <v>0</v>
      </c>
      <c r="I11" s="3">
        <v>20</v>
      </c>
      <c r="J11" s="5">
        <f>AH11</f>
        <v>23.625</v>
      </c>
      <c r="K11" s="3">
        <v>4</v>
      </c>
      <c r="L11" s="3">
        <v>11</v>
      </c>
      <c r="M11" s="3">
        <v>4</v>
      </c>
      <c r="N11" s="3" t="s">
        <v>47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9">
        <v>0</v>
      </c>
      <c r="Y11" s="1">
        <f>J11+K11+L11+Q11+T11</f>
        <v>38.625</v>
      </c>
      <c r="Z11" s="6">
        <f>Y11+IF(N11="ΠΑΤΡΕΩN",4,0)+IF(P11="ΠΑΤΡΕΩN",10,0)+IF(V11="ΠΑΤΡΕΩN",U11,0)+IF(X11="ΠΑΤΡΕΩN",W11,0)+IF(S11="ΠΑΤΡΕΩN",2,0)</f>
        <v>38.625</v>
      </c>
      <c r="AA11" s="3">
        <f>Y11+IF(N11="ΑΙΓΙΑΛΕΙΑΣ",4,0)+IF(P11="ΑΙΓΙΑΛΕΙΑΣ",10,0)+IF(V11="ΑΙΓΙΑΛΕΙΑΣ",U11,0)+IF(X11="ΑΙΓΙΑΛΕΙΑΣ",W11,0)+IF(S11="ΑΙΓΙΑΛΕΙΑΣ",2,0)</f>
        <v>42.625</v>
      </c>
      <c r="AB11" s="3">
        <f>Y11+IF(N11="ΔΥΤΙΚΗΣ ΑΧΑΪΑΣ",4,0)+IF(P11="ΔΥΤΙΚΗΣ ΑΧΑΪΑΣ",10,0)+IF(V11="ΔΥΤΙΚΗΣ ΑΧΑΪΑΣ",U11,0)+IF(X11="ΔΥΤΙΚΗΣ ΑΧΑΪΑΣ",W11,0)+IF(S11="ΔΥΤΙΚΗΣ ΑΧΑΪΑΣ",2,0)</f>
        <v>38.625</v>
      </c>
      <c r="AC11" s="3">
        <f>Y11+IF(N11="ΕΡΥΜΑΝΘΟΥ",4,0)+IF(P11="ΕΡΥΜΑΝΘΟΥ",10,0)+IF(V11="ΕΡΥΜΑΝΘΟΥ",U11,0)+IF(X11="ΕΡΥΜΑΝΘΟΥ",W11,0)+IF(S11="ΕΡΥΜΑΝΘΟΥ",2,0)</f>
        <v>38.625</v>
      </c>
      <c r="AD11" s="3">
        <f>Y11+IF(N11="ΚΑΛΑΒΡΥΤΩΝ",4,0)+IF(P11="ΚΑΛΑΒΡΥΤΩΝ",10,0)+IF(V11="ΚΑΛΑΒΡΥΤΩΝ",U11,0)+IF(X11="ΚΑΛΑΒΡΥΤΩΝ",W11,0)+IF(S11="ΚΑΛΑΒΡΥΤΩΝ",2,0)</f>
        <v>38.625</v>
      </c>
      <c r="AE11" s="10">
        <f>G11</f>
        <v>19</v>
      </c>
      <c r="AF11" s="7">
        <f>IF(I11&gt;14,H11+1,H11)</f>
        <v>1</v>
      </c>
      <c r="AG11" s="8">
        <f>AE11+AF11/12</f>
        <v>19.083333333333332</v>
      </c>
      <c r="AH11" s="17">
        <f>TRUNC((IF(AG11&gt;20,(AG11-20)*2+10+15,(IF(AG11&gt;10,(AG11-10)*1.5+10,AG11*1)))),3)</f>
        <v>23.625</v>
      </c>
      <c r="AI11" s="18"/>
      <c r="AJ11" s="18" t="s">
        <v>139</v>
      </c>
      <c r="AK11" s="22"/>
      <c r="AL11" s="18"/>
      <c r="AM11" s="22"/>
      <c r="AN11" s="18"/>
      <c r="AO11" s="22"/>
      <c r="AP11" s="24">
        <f>AK11+AM11</f>
        <v>0</v>
      </c>
      <c r="AQ11" s="18" t="s">
        <v>92</v>
      </c>
    </row>
    <row r="12" spans="1:43" ht="15.75" thickBot="1">
      <c r="A12" s="3" t="s">
        <v>80</v>
      </c>
      <c r="B12" s="3" t="s">
        <v>43</v>
      </c>
      <c r="C12" s="3"/>
      <c r="D12" s="3" t="s">
        <v>78</v>
      </c>
      <c r="E12" s="3">
        <v>190556</v>
      </c>
      <c r="F12" s="3" t="s">
        <v>40</v>
      </c>
      <c r="G12" s="3">
        <v>19</v>
      </c>
      <c r="H12" s="3">
        <v>0</v>
      </c>
      <c r="I12" s="3">
        <v>1</v>
      </c>
      <c r="J12" s="5">
        <f>AH12</f>
        <v>23.5</v>
      </c>
      <c r="K12" s="3">
        <v>0</v>
      </c>
      <c r="L12" s="3">
        <v>0</v>
      </c>
      <c r="M12" s="3">
        <v>0</v>
      </c>
      <c r="N12" s="3"/>
      <c r="O12" s="3">
        <v>0</v>
      </c>
      <c r="P12" s="3"/>
      <c r="Q12" s="3"/>
      <c r="R12" s="3"/>
      <c r="S12" s="3"/>
      <c r="T12" s="3"/>
      <c r="U12" s="3"/>
      <c r="V12" s="3"/>
      <c r="W12" s="3">
        <v>0</v>
      </c>
      <c r="X12" s="9">
        <v>0</v>
      </c>
      <c r="Y12" s="1">
        <f>J12+K12+L12+Q12+T12</f>
        <v>23.5</v>
      </c>
      <c r="Z12" s="6">
        <f>Y12+IF(N12="ΠΑΤΡΕΩN",4,0)+IF(P12="ΠΑΤΡΕΩN",10,0)+IF(V12="ΠΑΤΡΕΩN",U12,0)+IF(X12="ΠΑΤΡΕΩN",W12,0)+IF(S12="ΠΑΤΡΕΩN",2,0)</f>
        <v>23.5</v>
      </c>
      <c r="AA12" s="3">
        <f>Y12+IF(N12="ΑΙΓΙΑΛΕΙΑΣ",4,0)+IF(P12="ΑΙΓΙΑΛΕΙΑΣ",10,0)+IF(V12="ΑΙΓΙΑΛΕΙΑΣ",U12,0)+IF(X12="ΑΙΓΙΑΛΕΙΑΣ",W12,0)+IF(S12="ΑΙΓΙΑΛΕΙΑΣ",2,0)</f>
        <v>23.5</v>
      </c>
      <c r="AB12" s="3">
        <f>Y12+IF(N12="ΔΥΤΙΚΗΣ ΑΧΑΪΑΣ",4,0)+IF(P12="ΔΥΤΙΚΗΣ ΑΧΑΪΑΣ",10,0)+IF(V12="ΔΥΤΙΚΗΣ ΑΧΑΪΑΣ",U12,0)+IF(X12="ΔΥΤΙΚΗΣ ΑΧΑΪΑΣ",W12,0)+IF(S12="ΔΥΤΙΚΗΣ ΑΧΑΪΑΣ",2,0)</f>
        <v>23.5</v>
      </c>
      <c r="AC12" s="3">
        <f>Y12+IF(N12="ΕΡΥΜΑΝΘΟΥ",4,0)+IF(P12="ΕΡΥΜΑΝΘΟΥ",10,0)+IF(V12="ΕΡΥΜΑΝΘΟΥ",U12,0)+IF(X12="ΕΡΥΜΑΝΘΟΥ",W12,0)+IF(S12="ΕΡΥΜΑΝΘΟΥ",2,0)</f>
        <v>23.5</v>
      </c>
      <c r="AD12" s="3">
        <f>Y12+IF(N12="ΚΑΛΑΒΡΥΤΩΝ",4,0)+IF(P12="ΚΑΛΑΒΡΥΤΩΝ",10,0)+IF(V12="ΚΑΛΑΒΡΥΤΩΝ",U12,0)+IF(X12="ΚΑΛΑΒΡΥΤΩΝ",W12,0)+IF(S12="ΚΑΛΑΒΡΥΤΩΝ",2,0)</f>
        <v>23.5</v>
      </c>
      <c r="AE12" s="10">
        <f>G12</f>
        <v>19</v>
      </c>
      <c r="AF12" s="7">
        <f>IF(I12&gt;14,H12+1,H12)</f>
        <v>0</v>
      </c>
      <c r="AG12" s="8">
        <f>AE12+AF12/12</f>
        <v>19</v>
      </c>
      <c r="AH12" s="17">
        <f>TRUNC((IF(AG12&gt;20,(AG12-20)*2+10+15,(IF(AG12&gt;10,(AG12-10)*1.5+10,AG12*1)))),3)</f>
        <v>23.5</v>
      </c>
      <c r="AI12" s="18"/>
      <c r="AJ12" s="18" t="s">
        <v>116</v>
      </c>
      <c r="AK12" s="22"/>
      <c r="AL12" s="18"/>
      <c r="AM12" s="22"/>
      <c r="AN12" s="18"/>
      <c r="AO12" s="22"/>
      <c r="AP12" s="24">
        <f>AK12+AM12</f>
        <v>0</v>
      </c>
      <c r="AQ12" s="18" t="s">
        <v>92</v>
      </c>
    </row>
    <row r="13" spans="1:43" ht="15.75" thickBot="1">
      <c r="A13" s="3" t="s">
        <v>81</v>
      </c>
      <c r="B13" s="3" t="s">
        <v>35</v>
      </c>
      <c r="C13" s="3"/>
      <c r="D13" s="3" t="s">
        <v>78</v>
      </c>
      <c r="E13" s="3">
        <v>204021</v>
      </c>
      <c r="F13" s="3" t="s">
        <v>40</v>
      </c>
      <c r="G13" s="3">
        <v>14</v>
      </c>
      <c r="H13" s="3">
        <v>5</v>
      </c>
      <c r="I13" s="3">
        <v>7</v>
      </c>
      <c r="J13" s="5">
        <f>AH13</f>
        <v>16.625</v>
      </c>
      <c r="K13" s="3">
        <v>0</v>
      </c>
      <c r="L13" s="3">
        <v>0</v>
      </c>
      <c r="M13" s="3">
        <v>4</v>
      </c>
      <c r="N13" s="3" t="s">
        <v>30</v>
      </c>
      <c r="O13" s="3">
        <v>0</v>
      </c>
      <c r="P13" s="3"/>
      <c r="Q13" s="3"/>
      <c r="R13" s="3"/>
      <c r="S13" s="3"/>
      <c r="T13" s="3"/>
      <c r="U13" s="3"/>
      <c r="V13" s="3"/>
      <c r="W13" s="3"/>
      <c r="X13" s="9"/>
      <c r="Y13" s="1">
        <f>J13+K13+L13+Q13+T13</f>
        <v>16.625</v>
      </c>
      <c r="Z13" s="6">
        <f>Y13+IF(N13="ΠΑΤΡΕΩN",4,0)+IF(P13="ΠΑΤΡΕΩN",10,0)+IF(V13="ΠΑΤΡΕΩN",U13,0)+IF(X13="ΠΑΤΡΕΩN",W13,0)+IF(S13="ΠΑΤΡΕΩN",2,0)</f>
        <v>20.625</v>
      </c>
      <c r="AA13" s="3">
        <f>Y13+IF(N13="ΑΙΓΙΑΛΕΙΑΣ",4,0)+IF(P13="ΑΙΓΙΑΛΕΙΑΣ",10,0)+IF(V13="ΑΙΓΙΑΛΕΙΑΣ",U13,0)+IF(X13="ΑΙΓΙΑΛΕΙΑΣ",W13,0)+IF(S13="ΑΙΓΙΑΛΕΙΑΣ",2,0)</f>
        <v>16.625</v>
      </c>
      <c r="AB13" s="3">
        <f>Y13+IF(N13="ΔΥΤΙΚΗΣ ΑΧΑΪΑΣ",4,0)+IF(P13="ΔΥΤΙΚΗΣ ΑΧΑΪΑΣ",10,0)+IF(V13="ΔΥΤΙΚΗΣ ΑΧΑΪΑΣ",U13,0)+IF(X13="ΔΥΤΙΚΗΣ ΑΧΑΪΑΣ",W13,0)+IF(S13="ΔΥΤΙΚΗΣ ΑΧΑΪΑΣ",2,0)</f>
        <v>16.625</v>
      </c>
      <c r="AC13" s="3">
        <f>Y13+IF(N13="ΕΡΥΜΑΝΘΟΥ",4,0)+IF(P13="ΕΡΥΜΑΝΘΟΥ",10,0)+IF(V13="ΕΡΥΜΑΝΘΟΥ",U13,0)+IF(X13="ΕΡΥΜΑΝΘΟΥ",W13,0)+IF(S13="ΕΡΥΜΑΝΘΟΥ",2,0)</f>
        <v>16.625</v>
      </c>
      <c r="AD13" s="3">
        <f>Y13+IF(N13="ΚΑΛΑΒΡΥΤΩΝ",4,0)+IF(P13="ΚΑΛΑΒΡΥΤΩΝ",10,0)+IF(V13="ΚΑΛΑΒΡΥΤΩΝ",U13,0)+IF(X13="ΚΑΛΑΒΡΥΤΩΝ",W13,0)+IF(S13="ΚΑΛΑΒΡΥΤΩΝ",2,0)</f>
        <v>16.625</v>
      </c>
      <c r="AE13" s="10">
        <f>G13</f>
        <v>14</v>
      </c>
      <c r="AF13" s="7">
        <f>IF(I13&gt;14,H13+1,H13)</f>
        <v>5</v>
      </c>
      <c r="AG13" s="8">
        <f>AE13+AF13/12</f>
        <v>14.416666666666666</v>
      </c>
      <c r="AH13" s="17">
        <f>TRUNC((IF(AG13&gt;20,(AG13-20)*2+10+15,(IF(AG13&gt;10,(AG13-10)*1.5+10,AG13*1)))),3)</f>
        <v>16.625</v>
      </c>
      <c r="AI13" s="18"/>
      <c r="AJ13" s="18" t="s">
        <v>129</v>
      </c>
      <c r="AK13" s="22"/>
      <c r="AL13" s="18"/>
      <c r="AM13" s="22"/>
      <c r="AN13" s="18"/>
      <c r="AO13" s="22"/>
      <c r="AP13" s="24">
        <f>AK13+AM13</f>
        <v>0</v>
      </c>
      <c r="AQ13" s="18" t="s">
        <v>92</v>
      </c>
    </row>
    <row r="14" spans="1:43" ht="15.75" thickBot="1">
      <c r="A14" s="3" t="s">
        <v>65</v>
      </c>
      <c r="B14" s="3" t="s">
        <v>33</v>
      </c>
      <c r="C14" s="3" t="s">
        <v>41</v>
      </c>
      <c r="D14" s="18" t="s">
        <v>152</v>
      </c>
      <c r="E14" s="3">
        <v>701210</v>
      </c>
      <c r="F14" s="3" t="s">
        <v>40</v>
      </c>
      <c r="G14" s="3">
        <v>15</v>
      </c>
      <c r="H14" s="3">
        <v>5</v>
      </c>
      <c r="I14" s="3">
        <v>29</v>
      </c>
      <c r="J14" s="5">
        <f>AH14</f>
        <v>18.25</v>
      </c>
      <c r="K14" s="3">
        <v>4</v>
      </c>
      <c r="L14" s="3">
        <v>11</v>
      </c>
      <c r="M14" s="3">
        <v>4</v>
      </c>
      <c r="N14" s="3" t="s">
        <v>30</v>
      </c>
      <c r="O14" s="3">
        <v>10</v>
      </c>
      <c r="P14" s="3" t="s">
        <v>30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9">
        <v>0</v>
      </c>
      <c r="Y14" s="1">
        <f>J14+K14+L14+Q14+T14</f>
        <v>33.25</v>
      </c>
      <c r="Z14" s="6">
        <f>Y14+IF(N14="ΠΑΤΡΕΩN",4,0)+IF(P14="ΠΑΤΡΕΩN",10,0)+IF(V14="ΠΑΤΡΕΩN",U14,0)+IF(X14="ΠΑΤΡΕΩN",W14,0)+IF(S14="ΠΑΤΡΕΩN",2,0)</f>
        <v>47.25</v>
      </c>
      <c r="AA14" s="3">
        <f>Y14+IF(N14="ΑΙΓΙΑΛΕΙΑΣ",4,0)+IF(P14="ΑΙΓΙΑΛΕΙΑΣ",10,0)+IF(V14="ΑΙΓΙΑΛΕΙΑΣ",U14,0)+IF(X14="ΑΙΓΙΑΛΕΙΑΣ",W14,0)+IF(S14="ΑΙΓΙΑΛΕΙΑΣ",2,0)</f>
        <v>33.25</v>
      </c>
      <c r="AB14" s="3">
        <f>Y14+IF(N14="ΔΥΤΙΚΗΣ ΑΧΑΪΑΣ",4,0)+IF(P14="ΔΥΤΙΚΗΣ ΑΧΑΪΑΣ",10,0)+IF(V14="ΔΥΤΙΚΗΣ ΑΧΑΪΑΣ",U14,0)+IF(X14="ΔΥΤΙΚΗΣ ΑΧΑΪΑΣ",W14,0)+IF(S14="ΔΥΤΙΚΗΣ ΑΧΑΪΑΣ",2,0)</f>
        <v>33.25</v>
      </c>
      <c r="AC14" s="3">
        <f>Y14+IF(N14="ΕΡΥΜΑΝΘΟΥ",4,0)+IF(P14="ΕΡΥΜΑΝΘΟΥ",10,0)+IF(V14="ΕΡΥΜΑΝΘΟΥ",U14,0)+IF(X14="ΕΡΥΜΑΝΘΟΥ",W14,0)+IF(S14="ΕΡΥΜΑΝΘΟΥ",2,0)</f>
        <v>33.25</v>
      </c>
      <c r="AD14" s="3">
        <f>Y14+IF(N14="ΚΑΛΑΒΡΥΤΩΝ",4,0)+IF(P14="ΚΑΛΑΒΡΥΤΩΝ",10,0)+IF(V14="ΚΑΛΑΒΡΥΤΩΝ",U14,0)+IF(X14="ΚΑΛΑΒΡΥΤΩΝ",W14,0)+IF(S14="ΚΑΛΑΒΡΥΤΩΝ",2,0)</f>
        <v>33.25</v>
      </c>
      <c r="AE14" s="10">
        <f>G14</f>
        <v>15</v>
      </c>
      <c r="AF14" s="7">
        <f>IF(I14&gt;14,H14+1,H14)</f>
        <v>6</v>
      </c>
      <c r="AG14" s="8">
        <f>AE14+AF14/12</f>
        <v>15.5</v>
      </c>
      <c r="AH14" s="17">
        <f>TRUNC((IF(AG14&gt;20,(AG14-20)*2+10+15,(IF(AG14&gt;10,(AG14-10)*1.5+10,AG14*1)))),3)</f>
        <v>18.25</v>
      </c>
      <c r="AI14" s="18" t="s">
        <v>98</v>
      </c>
      <c r="AJ14" s="19" t="s">
        <v>122</v>
      </c>
      <c r="AK14" s="22">
        <v>22</v>
      </c>
      <c r="AL14" s="18"/>
      <c r="AM14" s="22"/>
      <c r="AN14" s="18"/>
      <c r="AO14" s="22"/>
      <c r="AP14" s="24">
        <f>AK14+AM14</f>
        <v>22</v>
      </c>
      <c r="AQ14" s="18" t="s">
        <v>92</v>
      </c>
    </row>
    <row r="15" spans="1:43" ht="15.75" thickBot="1">
      <c r="A15" s="3" t="s">
        <v>82</v>
      </c>
      <c r="B15" s="3" t="s">
        <v>32</v>
      </c>
      <c r="C15" s="3"/>
      <c r="D15" s="3" t="s">
        <v>78</v>
      </c>
      <c r="E15" s="3">
        <v>228042</v>
      </c>
      <c r="F15" s="3" t="s">
        <v>40</v>
      </c>
      <c r="G15" s="3">
        <v>11</v>
      </c>
      <c r="H15" s="3">
        <v>6</v>
      </c>
      <c r="I15" s="3">
        <v>2</v>
      </c>
      <c r="J15" s="5">
        <f>AH15</f>
        <v>12.25</v>
      </c>
      <c r="K15" s="3">
        <v>4</v>
      </c>
      <c r="L15" s="3">
        <v>5</v>
      </c>
      <c r="M15" s="3">
        <v>0</v>
      </c>
      <c r="N15" s="3"/>
      <c r="O15" s="3">
        <v>0</v>
      </c>
      <c r="P15" s="3"/>
      <c r="Q15" s="3"/>
      <c r="R15" s="3"/>
      <c r="S15" s="3"/>
      <c r="T15" s="3"/>
      <c r="U15" s="3"/>
      <c r="V15" s="3"/>
      <c r="W15" s="3">
        <v>0</v>
      </c>
      <c r="X15" s="9">
        <v>0</v>
      </c>
      <c r="Y15" s="1">
        <f>J15+K15+L15+Q15+T15</f>
        <v>21.25</v>
      </c>
      <c r="Z15" s="6">
        <f>Y15+IF(N15="ΠΑΤΡΕΩN",4,0)+IF(P15="ΠΑΤΡΕΩN",10,0)+IF(V15="ΠΑΤΡΕΩN",U15,0)+IF(X15="ΠΑΤΡΕΩN",W15,0)+IF(S15="ΠΑΤΡΕΩN",2,0)</f>
        <v>21.25</v>
      </c>
      <c r="AA15" s="3">
        <f>Y15+IF(N15="ΑΙΓΙΑΛΕΙΑΣ",4,0)+IF(P15="ΑΙΓΙΑΛΕΙΑΣ",10,0)+IF(V15="ΑΙΓΙΑΛΕΙΑΣ",U15,0)+IF(X15="ΑΙΓΙΑΛΕΙΑΣ",W15,0)+IF(S15="ΑΙΓΙΑΛΕΙΑΣ",2,0)</f>
        <v>21.25</v>
      </c>
      <c r="AB15" s="3">
        <f>Y15+IF(N15="ΔΥΤΙΚΗΣ ΑΧΑΪΑΣ",4,0)+IF(P15="ΔΥΤΙΚΗΣ ΑΧΑΪΑΣ",10,0)+IF(V15="ΔΥΤΙΚΗΣ ΑΧΑΪΑΣ",U15,0)+IF(X15="ΔΥΤΙΚΗΣ ΑΧΑΪΑΣ",W15,0)+IF(S15="ΔΥΤΙΚΗΣ ΑΧΑΪΑΣ",2,0)</f>
        <v>21.25</v>
      </c>
      <c r="AC15" s="3">
        <f>Y15+IF(N15="ΕΡΥΜΑΝΘΟΥ",4,0)+IF(P15="ΕΡΥΜΑΝΘΟΥ",10,0)+IF(V15="ΕΡΥΜΑΝΘΟΥ",U15,0)+IF(X15="ΕΡΥΜΑΝΘΟΥ",W15,0)+IF(S15="ΕΡΥΜΑΝΘΟΥ",2,0)</f>
        <v>21.25</v>
      </c>
      <c r="AD15" s="3">
        <f>Y15+IF(N15="ΚΑΛΑΒΡΥΤΩΝ",4,0)+IF(P15="ΚΑΛΑΒΡΥΤΩΝ",10,0)+IF(V15="ΚΑΛΑΒΡΥΤΩΝ",U15,0)+IF(X15="ΚΑΛΑΒΡΥΤΩΝ",W15,0)+IF(S15="ΚΑΛΑΒΡΥΤΩΝ",2,0)</f>
        <v>21.25</v>
      </c>
      <c r="AE15" s="10">
        <f>G15</f>
        <v>11</v>
      </c>
      <c r="AF15" s="7">
        <f>IF(I15&gt;14,H15+1,H15)</f>
        <v>6</v>
      </c>
      <c r="AG15" s="8">
        <f>AE15+AF15/12</f>
        <v>11.5</v>
      </c>
      <c r="AH15" s="17">
        <f>TRUNC((IF(AG15&gt;20,(AG15-20)*2+10+15,(IF(AG15&gt;10,(AG15-10)*1.5+10,AG15*1)))),3)</f>
        <v>12.25</v>
      </c>
      <c r="AI15" s="18" t="s">
        <v>105</v>
      </c>
      <c r="AJ15" s="20" t="s">
        <v>130</v>
      </c>
      <c r="AK15" s="22">
        <v>9</v>
      </c>
      <c r="AL15" s="18" t="s">
        <v>123</v>
      </c>
      <c r="AM15" s="22">
        <v>7</v>
      </c>
      <c r="AN15" s="18" t="s">
        <v>145</v>
      </c>
      <c r="AO15" s="22">
        <v>8</v>
      </c>
      <c r="AP15" s="24">
        <f>AK15+AM15</f>
        <v>16</v>
      </c>
      <c r="AQ15" s="18" t="s">
        <v>92</v>
      </c>
    </row>
    <row r="16" spans="1:43" ht="15.75" thickBot="1">
      <c r="A16" s="3" t="s">
        <v>44</v>
      </c>
      <c r="B16" s="3" t="s">
        <v>35</v>
      </c>
      <c r="C16" s="3" t="s">
        <v>45</v>
      </c>
      <c r="D16" s="18" t="s">
        <v>153</v>
      </c>
      <c r="E16" s="3">
        <v>619864</v>
      </c>
      <c r="F16" s="3" t="s">
        <v>40</v>
      </c>
      <c r="G16" s="3">
        <v>15</v>
      </c>
      <c r="H16" s="3">
        <v>4</v>
      </c>
      <c r="I16" s="3">
        <v>23</v>
      </c>
      <c r="J16" s="5">
        <f>AH16</f>
        <v>18.125</v>
      </c>
      <c r="K16" s="3">
        <v>4</v>
      </c>
      <c r="L16" s="3">
        <v>5</v>
      </c>
      <c r="M16" s="3">
        <v>4</v>
      </c>
      <c r="N16" s="3" t="s">
        <v>30</v>
      </c>
      <c r="O16" s="3">
        <v>10</v>
      </c>
      <c r="P16" s="3" t="s">
        <v>46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9">
        <v>0</v>
      </c>
      <c r="Y16" s="1">
        <f>J16+K16+L16+Q16+T16</f>
        <v>27.125</v>
      </c>
      <c r="Z16" s="6">
        <f>Y16+IF(N16="ΠΑΤΡΕΩN",4,0)+IF(P16="ΠΑΤΡΕΩN",10,0)+IF(V16="ΠΑΤΡΕΩN",U16,0)+IF(X16="ΠΑΤΡΕΩN",W16,0)+IF(S16="ΠΑΤΡΕΩN",2,0)</f>
        <v>31.125</v>
      </c>
      <c r="AA16" s="3">
        <f>Y16+IF(N16="ΑΙΓΙΑΛΕΙΑΣ",4,0)+IF(P16="ΑΙΓΙΑΛΕΙΑΣ",10,0)+IF(V16="ΑΙΓΙΑΛΕΙΑΣ",U16,0)+IF(X16="ΑΙΓΙΑΛΕΙΑΣ",W16,0)+IF(S16="ΑΙΓΙΑΛΕΙΑΣ",2,0)</f>
        <v>27.125</v>
      </c>
      <c r="AB16" s="3">
        <f>Y16+IF(N16="ΔΥΤΙΚΗΣ ΑΧΑΪΑΣ",4,0)+IF(P16="ΔΥΤΙΚΗΣ ΑΧΑΪΑΣ",10,0)+IF(V16="ΔΥΤΙΚΗΣ ΑΧΑΪΑΣ",U16,0)+IF(X16="ΔΥΤΙΚΗΣ ΑΧΑΪΑΣ",W16,0)+IF(S16="ΔΥΤΙΚΗΣ ΑΧΑΪΑΣ",2,0)</f>
        <v>27.125</v>
      </c>
      <c r="AC16" s="3">
        <f>Y16+IF(N16="ΕΡΥΜΑΝΘΟΥ",4,0)+IF(P16="ΕΡΥΜΑΝΘΟΥ",10,0)+IF(V16="ΕΡΥΜΑΝΘΟΥ",U16,0)+IF(X16="ΕΡΥΜΑΝΘΟΥ",W16,0)+IF(S16="ΕΡΥΜΑΝΘΟΥ",2,0)</f>
        <v>37.125</v>
      </c>
      <c r="AD16" s="3">
        <f>Y16+IF(N16="ΚΑΛΑΒΡΥΤΩΝ",4,0)+IF(P16="ΚΑΛΑΒΡΥΤΩΝ",10,0)+IF(V16="ΚΑΛΑΒΡΥΤΩΝ",U16,0)+IF(X16="ΚΑΛΑΒΡΥΤΩΝ",W16,0)+IF(S16="ΚΑΛΑΒΡΥΤΩΝ",2,0)</f>
        <v>27.125</v>
      </c>
      <c r="AE16" s="10">
        <f>G16</f>
        <v>15</v>
      </c>
      <c r="AF16" s="7">
        <f>IF(I16&gt;14,H16+1,H16)</f>
        <v>5</v>
      </c>
      <c r="AG16" s="8">
        <f>AE16+AF16/12</f>
        <v>15.416666666666666</v>
      </c>
      <c r="AH16" s="17">
        <f>TRUNC((IF(AG16&gt;20,(AG16-20)*2+10+15,(IF(AG16&gt;10,(AG16-10)*1.5+10,AG16*1)))),3)</f>
        <v>18.125</v>
      </c>
      <c r="AI16" s="18"/>
      <c r="AJ16" s="18" t="s">
        <v>124</v>
      </c>
      <c r="AK16" s="22"/>
      <c r="AL16" s="18"/>
      <c r="AM16" s="22"/>
      <c r="AN16" s="18"/>
      <c r="AO16" s="22"/>
      <c r="AP16" s="24">
        <f>AK16+AM16</f>
        <v>0</v>
      </c>
      <c r="AQ16" s="18" t="s">
        <v>92</v>
      </c>
    </row>
    <row r="17" spans="1:43" ht="15.75" thickBot="1">
      <c r="A17" s="3" t="s">
        <v>68</v>
      </c>
      <c r="B17" s="3" t="s">
        <v>57</v>
      </c>
      <c r="C17" s="3" t="s">
        <v>51</v>
      </c>
      <c r="D17" s="18" t="s">
        <v>154</v>
      </c>
      <c r="E17" s="3">
        <v>619929</v>
      </c>
      <c r="F17" s="3" t="s">
        <v>40</v>
      </c>
      <c r="G17" s="3">
        <v>14</v>
      </c>
      <c r="H17" s="3">
        <v>5</v>
      </c>
      <c r="I17" s="3">
        <v>20</v>
      </c>
      <c r="J17" s="5">
        <f>AH17</f>
        <v>16.75</v>
      </c>
      <c r="K17" s="3">
        <v>4</v>
      </c>
      <c r="L17" s="3">
        <v>11</v>
      </c>
      <c r="M17" s="3">
        <v>4</v>
      </c>
      <c r="N17" s="3" t="s">
        <v>30</v>
      </c>
      <c r="O17" s="3">
        <v>10</v>
      </c>
      <c r="P17" s="3" t="s">
        <v>47</v>
      </c>
      <c r="Q17" s="3">
        <v>0</v>
      </c>
      <c r="R17" s="3">
        <v>0</v>
      </c>
      <c r="S17" s="3">
        <v>0</v>
      </c>
      <c r="T17" s="3">
        <v>5</v>
      </c>
      <c r="U17" s="3">
        <v>0</v>
      </c>
      <c r="V17" s="3">
        <v>0</v>
      </c>
      <c r="W17" s="3">
        <v>0</v>
      </c>
      <c r="X17" s="9">
        <v>0</v>
      </c>
      <c r="Y17" s="1">
        <f>J17+K17+L17+Q17+T17</f>
        <v>36.75</v>
      </c>
      <c r="Z17" s="6">
        <f>Y17+IF(N17="ΠΑΤΡΕΩN",4,0)+IF(P17="ΠΑΤΡΕΩN",10,0)+IF(V17="ΠΑΤΡΕΩN",U17,0)+IF(X17="ΠΑΤΡΕΩN",W17,0)+IF(S17="ΠΑΤΡΕΩN",2,0)</f>
        <v>40.75</v>
      </c>
      <c r="AA17" s="3">
        <f>Y17+IF(N17="ΑΙΓΙΑΛΕΙΑΣ",4,0)+IF(P17="ΑΙΓΙΑΛΕΙΑΣ",10,0)+IF(V17="ΑΙΓΙΑΛΕΙΑΣ",U17,0)+IF(X17="ΑΙΓΙΑΛΕΙΑΣ",W17,0)+IF(S17="ΑΙΓΙΑΛΕΙΑΣ",2,0)</f>
        <v>46.75</v>
      </c>
      <c r="AB17" s="3">
        <f>Y17+IF(N17="ΔΥΤΙΚΗΣ ΑΧΑΪΑΣ",4,0)+IF(P17="ΔΥΤΙΚΗΣ ΑΧΑΪΑΣ",10,0)+IF(V17="ΔΥΤΙΚΗΣ ΑΧΑΪΑΣ",U17,0)+IF(X17="ΔΥΤΙΚΗΣ ΑΧΑΪΑΣ",W17,0)+IF(S17="ΔΥΤΙΚΗΣ ΑΧΑΪΑΣ",2,0)</f>
        <v>36.75</v>
      </c>
      <c r="AC17" s="3">
        <f>Y17+IF(N17="ΕΡΥΜΑΝΘΟΥ",4,0)+IF(P17="ΕΡΥΜΑΝΘΟΥ",10,0)+IF(V17="ΕΡΥΜΑΝΘΟΥ",U17,0)+IF(X17="ΕΡΥΜΑΝΘΟΥ",W17,0)+IF(S17="ΕΡΥΜΑΝΘΟΥ",2,0)</f>
        <v>36.75</v>
      </c>
      <c r="AD17" s="3">
        <f>Y17+IF(N17="ΚΑΛΑΒΡΥΤΩΝ",4,0)+IF(P17="ΚΑΛΑΒΡΥΤΩΝ",10,0)+IF(V17="ΚΑΛΑΒΡΥΤΩΝ",U17,0)+IF(X17="ΚΑΛΑΒΡΥΤΩΝ",W17,0)+IF(S17="ΚΑΛΑΒΡΥΤΩΝ",2,0)</f>
        <v>36.75</v>
      </c>
      <c r="AE17" s="10">
        <f>G17</f>
        <v>14</v>
      </c>
      <c r="AF17" s="7">
        <f>IF(I17&gt;14,H17+1,H17)</f>
        <v>6</v>
      </c>
      <c r="AG17" s="8">
        <f>AE17+AF17/12</f>
        <v>14.5</v>
      </c>
      <c r="AH17" s="17">
        <f>TRUNC((IF(AG17&gt;20,(AG17-20)*2+10+15,(IF(AG17&gt;10,(AG17-10)*1.5+10,AG17*1)))),3)</f>
        <v>16.75</v>
      </c>
      <c r="AI17" s="18" t="s">
        <v>101</v>
      </c>
      <c r="AJ17" s="19" t="s">
        <v>131</v>
      </c>
      <c r="AK17" s="22">
        <v>11</v>
      </c>
      <c r="AL17" s="18" t="s">
        <v>143</v>
      </c>
      <c r="AM17" s="22">
        <v>8</v>
      </c>
      <c r="AN17" s="18"/>
      <c r="AO17" s="22"/>
      <c r="AP17" s="24">
        <f>AK17+AM17</f>
        <v>19</v>
      </c>
      <c r="AQ17" s="18" t="s">
        <v>92</v>
      </c>
    </row>
    <row r="18" spans="1:43" ht="15.75" thickBot="1">
      <c r="A18" s="3" t="s">
        <v>83</v>
      </c>
      <c r="B18" s="3" t="s">
        <v>84</v>
      </c>
      <c r="C18" s="3"/>
      <c r="D18" s="3" t="s">
        <v>78</v>
      </c>
      <c r="E18" s="3">
        <v>228082</v>
      </c>
      <c r="F18" s="3" t="s">
        <v>40</v>
      </c>
      <c r="G18" s="3">
        <v>13</v>
      </c>
      <c r="H18" s="3">
        <v>4</v>
      </c>
      <c r="I18" s="3">
        <v>1</v>
      </c>
      <c r="J18" s="5">
        <f>AH18</f>
        <v>15</v>
      </c>
      <c r="K18" s="3">
        <v>0</v>
      </c>
      <c r="L18" s="3">
        <v>0</v>
      </c>
      <c r="M18" s="3">
        <v>0</v>
      </c>
      <c r="N18" s="3"/>
      <c r="O18" s="3">
        <v>0</v>
      </c>
      <c r="P18" s="3"/>
      <c r="Q18" s="3"/>
      <c r="R18" s="3"/>
      <c r="S18" s="3"/>
      <c r="T18" s="3"/>
      <c r="U18" s="3"/>
      <c r="V18" s="3"/>
      <c r="W18" s="3">
        <v>0</v>
      </c>
      <c r="X18" s="9">
        <v>0</v>
      </c>
      <c r="Y18" s="1">
        <f>J18+K18+L18+Q18+T18</f>
        <v>15</v>
      </c>
      <c r="Z18" s="6">
        <f>Y18+IF(N18="ΠΑΤΡΕΩN",4,0)+IF(P18="ΠΑΤΡΕΩN",10,0)+IF(V18="ΠΑΤΡΕΩN",U18,0)+IF(X18="ΠΑΤΡΕΩN",W18,0)+IF(S18="ΠΑΤΡΕΩN",2,0)</f>
        <v>15</v>
      </c>
      <c r="AA18" s="3">
        <f>Y18+IF(N18="ΑΙΓΙΑΛΕΙΑΣ",4,0)+IF(P18="ΑΙΓΙΑΛΕΙΑΣ",10,0)+IF(V18="ΑΙΓΙΑΛΕΙΑΣ",U18,0)+IF(X18="ΑΙΓΙΑΛΕΙΑΣ",W18,0)+IF(S18="ΑΙΓΙΑΛΕΙΑΣ",2,0)</f>
        <v>15</v>
      </c>
      <c r="AB18" s="3">
        <f>Y18+IF(N18="ΔΥΤΙΚΗΣ ΑΧΑΪΑΣ",4,0)+IF(P18="ΔΥΤΙΚΗΣ ΑΧΑΪΑΣ",10,0)+IF(V18="ΔΥΤΙΚΗΣ ΑΧΑΪΑΣ",U18,0)+IF(X18="ΔΥΤΙΚΗΣ ΑΧΑΪΑΣ",W18,0)+IF(S18="ΔΥΤΙΚΗΣ ΑΧΑΪΑΣ",2,0)</f>
        <v>15</v>
      </c>
      <c r="AC18" s="3">
        <f>Y18+IF(N18="ΕΡΥΜΑΝΘΟΥ",4,0)+IF(P18="ΕΡΥΜΑΝΘΟΥ",10,0)+IF(V18="ΕΡΥΜΑΝΘΟΥ",U18,0)+IF(X18="ΕΡΥΜΑΝΘΟΥ",W18,0)+IF(S18="ΕΡΥΜΑΝΘΟΥ",2,0)</f>
        <v>15</v>
      </c>
      <c r="AD18" s="3">
        <f>Y18+IF(N18="ΚΑΛΑΒΡΥΤΩΝ",4,0)+IF(P18="ΚΑΛΑΒΡΥΤΩΝ",10,0)+IF(V18="ΚΑΛΑΒΡΥΤΩΝ",U18,0)+IF(X18="ΚΑΛΑΒΡΥΤΩΝ",W18,0)+IF(S18="ΚΑΛΑΒΡΥΤΩΝ",2,0)</f>
        <v>15</v>
      </c>
      <c r="AE18" s="10">
        <f>G18</f>
        <v>13</v>
      </c>
      <c r="AF18" s="7">
        <f>IF(I18&gt;14,H18+1,H18)</f>
        <v>4</v>
      </c>
      <c r="AG18" s="8">
        <f>AE18+AF18/12</f>
        <v>13.333333333333334</v>
      </c>
      <c r="AH18" s="17">
        <f>TRUNC((IF(AG18&gt;20,(AG18-20)*2+10+15,(IF(AG18&gt;10,(AG18-10)*1.5+10,AG18*1)))),3)</f>
        <v>15</v>
      </c>
      <c r="AI18" s="18" t="s">
        <v>106</v>
      </c>
      <c r="AJ18" s="21" t="s">
        <v>108</v>
      </c>
      <c r="AK18" s="22">
        <v>13</v>
      </c>
      <c r="AL18" s="18" t="s">
        <v>127</v>
      </c>
      <c r="AM18" s="22">
        <v>6</v>
      </c>
      <c r="AN18" s="18"/>
      <c r="AO18" s="22"/>
      <c r="AP18" s="24">
        <f>AK18+AM18</f>
        <v>19</v>
      </c>
      <c r="AQ18" s="18" t="s">
        <v>92</v>
      </c>
    </row>
    <row r="19" spans="1:43" ht="15.75" thickBot="1">
      <c r="A19" s="3" t="s">
        <v>66</v>
      </c>
      <c r="B19" s="3" t="s">
        <v>67</v>
      </c>
      <c r="C19" s="3" t="s">
        <v>32</v>
      </c>
      <c r="D19" s="3" t="s">
        <v>124</v>
      </c>
      <c r="E19" s="3">
        <v>587511</v>
      </c>
      <c r="F19" s="3" t="s">
        <v>40</v>
      </c>
      <c r="G19" s="3">
        <v>26</v>
      </c>
      <c r="H19" s="3">
        <v>10</v>
      </c>
      <c r="I19" s="3">
        <v>16</v>
      </c>
      <c r="J19" s="5">
        <f>AH19</f>
        <v>38.833</v>
      </c>
      <c r="K19" s="3">
        <v>4</v>
      </c>
      <c r="L19" s="3">
        <v>5</v>
      </c>
      <c r="M19" s="3">
        <v>4</v>
      </c>
      <c r="N19" s="3" t="s">
        <v>30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9">
        <v>0</v>
      </c>
      <c r="Y19" s="1">
        <f>J19+K19+L19+Q19+T19</f>
        <v>47.833</v>
      </c>
      <c r="Z19" s="6">
        <f>Y19+IF(N19="ΠΑΤΡΕΩN",4,0)+IF(P19="ΠΑΤΡΕΩN",10,0)+IF(V19="ΠΑΤΡΕΩN",U19,0)+IF(X19="ΠΑΤΡΕΩN",W19,0)+IF(S19="ΠΑΤΡΕΩN",2,0)</f>
        <v>51.833</v>
      </c>
      <c r="AA19" s="3">
        <f>Y19+IF(N19="ΑΙΓΙΑΛΕΙΑΣ",4,0)+IF(P19="ΑΙΓΙΑΛΕΙΑΣ",10,0)+IF(V19="ΑΙΓΙΑΛΕΙΑΣ",U19,0)+IF(X19="ΑΙΓΙΑΛΕΙΑΣ",W19,0)+IF(S19="ΑΙΓΙΑΛΕΙΑΣ",2,0)</f>
        <v>47.833</v>
      </c>
      <c r="AB19" s="3">
        <f>Y19+IF(N19="ΔΥΤΙΚΗΣ ΑΧΑΪΑΣ",4,0)+IF(P19="ΔΥΤΙΚΗΣ ΑΧΑΪΑΣ",10,0)+IF(V19="ΔΥΤΙΚΗΣ ΑΧΑΪΑΣ",U19,0)+IF(X19="ΔΥΤΙΚΗΣ ΑΧΑΪΑΣ",W19,0)+IF(S19="ΔΥΤΙΚΗΣ ΑΧΑΪΑΣ",2,0)</f>
        <v>47.833</v>
      </c>
      <c r="AC19" s="3">
        <f>Y19+IF(N19="ΕΡΥΜΑΝΘΟΥ",4,0)+IF(P19="ΕΡΥΜΑΝΘΟΥ",10,0)+IF(V19="ΕΡΥΜΑΝΘΟΥ",U19,0)+IF(X19="ΕΡΥΜΑΝΘΟΥ",W19,0)+IF(S19="ΕΡΥΜΑΝΘΟΥ",2,0)</f>
        <v>47.833</v>
      </c>
      <c r="AD19" s="3">
        <f>Y19+IF(N19="ΚΑΛΑΒΡΥΤΩΝ",4,0)+IF(P19="ΚΑΛΑΒΡΥΤΩΝ",10,0)+IF(V19="ΚΑΛΑΒΡΥΤΩΝ",U19,0)+IF(X19="ΚΑΛΑΒΡΥΤΩΝ",W19,0)+IF(S19="ΚΑΛΑΒΡΥΤΩΝ",2,0)</f>
        <v>47.833</v>
      </c>
      <c r="AE19" s="10">
        <f>G19</f>
        <v>26</v>
      </c>
      <c r="AF19" s="7">
        <f>IF(I19&gt;14,H19+1,H19)</f>
        <v>11</v>
      </c>
      <c r="AG19" s="8">
        <f>AE19+AF19/12</f>
        <v>26.916666666666668</v>
      </c>
      <c r="AH19" s="17">
        <f>TRUNC((IF(AG19&gt;20,(AG19-20)*2+10+15,(IF(AG19&gt;10,(AG19-10)*1.5+10,AG19*1)))),3)</f>
        <v>38.833</v>
      </c>
      <c r="AI19" s="18" t="s">
        <v>96</v>
      </c>
      <c r="AJ19" s="19" t="s">
        <v>132</v>
      </c>
      <c r="AK19" s="22">
        <v>11</v>
      </c>
      <c r="AL19" s="18" t="s">
        <v>144</v>
      </c>
      <c r="AM19" s="22">
        <v>10</v>
      </c>
      <c r="AN19" s="18"/>
      <c r="AO19" s="22"/>
      <c r="AP19" s="24">
        <f>AK19+AM19</f>
        <v>21</v>
      </c>
      <c r="AQ19" s="18" t="s">
        <v>92</v>
      </c>
    </row>
    <row r="20" spans="1:43" ht="15.75" thickBot="1">
      <c r="A20" s="3" t="s">
        <v>85</v>
      </c>
      <c r="B20" s="3" t="s">
        <v>86</v>
      </c>
      <c r="C20" s="3"/>
      <c r="D20" s="3" t="s">
        <v>78</v>
      </c>
      <c r="E20" s="3">
        <v>214622</v>
      </c>
      <c r="F20" s="3" t="s">
        <v>40</v>
      </c>
      <c r="G20" s="3">
        <v>14</v>
      </c>
      <c r="H20" s="3">
        <v>0</v>
      </c>
      <c r="I20" s="3">
        <v>1</v>
      </c>
      <c r="J20" s="5">
        <f>AH20</f>
        <v>16</v>
      </c>
      <c r="K20" s="3">
        <v>4</v>
      </c>
      <c r="L20" s="3">
        <v>11</v>
      </c>
      <c r="M20" s="3">
        <v>0</v>
      </c>
      <c r="N20" s="3"/>
      <c r="O20" s="3">
        <v>0</v>
      </c>
      <c r="P20" s="3"/>
      <c r="Q20" s="3"/>
      <c r="R20" s="3"/>
      <c r="S20" s="3"/>
      <c r="T20" s="3"/>
      <c r="U20" s="3"/>
      <c r="V20" s="3"/>
      <c r="W20" s="3">
        <v>0</v>
      </c>
      <c r="X20" s="9">
        <v>0</v>
      </c>
      <c r="Y20" s="1">
        <f>J20+K20+L20+Q20+T20</f>
        <v>31</v>
      </c>
      <c r="Z20" s="6">
        <f>Y20+IF(N20="ΠΑΤΡΕΩN",4,0)+IF(P20="ΠΑΤΡΕΩN",10,0)+IF(V20="ΠΑΤΡΕΩN",U20,0)+IF(X20="ΠΑΤΡΕΩN",W20,0)+IF(S20="ΠΑΤΡΕΩN",2,0)</f>
        <v>31</v>
      </c>
      <c r="AA20" s="3">
        <f>Y20+IF(N20="ΑΙΓΙΑΛΕΙΑΣ",4,0)+IF(P20="ΑΙΓΙΑΛΕΙΑΣ",10,0)+IF(V20="ΑΙΓΙΑΛΕΙΑΣ",U20,0)+IF(X20="ΑΙΓΙΑΛΕΙΑΣ",W20,0)+IF(S20="ΑΙΓΙΑΛΕΙΑΣ",2,0)</f>
        <v>31</v>
      </c>
      <c r="AB20" s="3">
        <f>Y20+IF(N20="ΔΥΤΙΚΗΣ ΑΧΑΪΑΣ",4,0)+IF(P20="ΔΥΤΙΚΗΣ ΑΧΑΪΑΣ",10,0)+IF(V20="ΔΥΤΙΚΗΣ ΑΧΑΪΑΣ",U20,0)+IF(X20="ΔΥΤΙΚΗΣ ΑΧΑΪΑΣ",W20,0)+IF(S20="ΔΥΤΙΚΗΣ ΑΧΑΪΑΣ",2,0)</f>
        <v>31</v>
      </c>
      <c r="AC20" s="3">
        <f>Y20+IF(N20="ΕΡΥΜΑΝΘΟΥ",4,0)+IF(P20="ΕΡΥΜΑΝΘΟΥ",10,0)+IF(V20="ΕΡΥΜΑΝΘΟΥ",U20,0)+IF(X20="ΕΡΥΜΑΝΘΟΥ",W20,0)+IF(S20="ΕΡΥΜΑΝΘΟΥ",2,0)</f>
        <v>31</v>
      </c>
      <c r="AD20" s="3">
        <f>Y20+IF(N20="ΚΑΛΑΒΡΥΤΩΝ",4,0)+IF(P20="ΚΑΛΑΒΡΥΤΩΝ",10,0)+IF(V20="ΚΑΛΑΒΡΥΤΩΝ",U20,0)+IF(X20="ΚΑΛΑΒΡΥΤΩΝ",W20,0)+IF(S20="ΚΑΛΑΒΡΥΤΩΝ",2,0)</f>
        <v>31</v>
      </c>
      <c r="AE20" s="10">
        <f>G20</f>
        <v>14</v>
      </c>
      <c r="AF20" s="7">
        <f>IF(I20&gt;14,H20+1,H20)</f>
        <v>0</v>
      </c>
      <c r="AG20" s="8">
        <f>AE20+AF20/12</f>
        <v>14</v>
      </c>
      <c r="AH20" s="17">
        <f>TRUNC((IF(AG20&gt;20,(AG20-20)*2+10+15,(IF(AG20&gt;10,(AG20-10)*1.5+10,AG20*1)))),3)</f>
        <v>16</v>
      </c>
      <c r="AI20" s="18"/>
      <c r="AJ20" s="18" t="s">
        <v>133</v>
      </c>
      <c r="AK20" s="22"/>
      <c r="AL20" s="18"/>
      <c r="AM20" s="22"/>
      <c r="AN20" s="18"/>
      <c r="AO20" s="22"/>
      <c r="AP20" s="24">
        <f>AK20+AM20</f>
        <v>0</v>
      </c>
      <c r="AQ20" s="18" t="s">
        <v>92</v>
      </c>
    </row>
    <row r="21" spans="1:43" ht="15.75" thickBot="1">
      <c r="A21" s="3" t="s">
        <v>70</v>
      </c>
      <c r="B21" s="3" t="s">
        <v>50</v>
      </c>
      <c r="C21" s="3" t="s">
        <v>29</v>
      </c>
      <c r="D21" s="18" t="s">
        <v>135</v>
      </c>
      <c r="E21" s="3">
        <v>619784</v>
      </c>
      <c r="F21" s="3" t="s">
        <v>40</v>
      </c>
      <c r="G21" s="3">
        <v>17</v>
      </c>
      <c r="H21" s="3">
        <v>2</v>
      </c>
      <c r="I21" s="3">
        <v>9</v>
      </c>
      <c r="J21" s="5">
        <f>AH21</f>
        <v>20.75</v>
      </c>
      <c r="K21" s="3">
        <v>6</v>
      </c>
      <c r="L21" s="3">
        <v>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9">
        <v>0</v>
      </c>
      <c r="Y21" s="1">
        <f>J21+K21+L21+Q21+T21</f>
        <v>31.75</v>
      </c>
      <c r="Z21" s="6">
        <f>Y21+IF(N21="ΠΑΤΡΕΩN",4,0)+IF(P21="ΠΑΤΡΕΩN",10,0)+IF(V21="ΠΑΤΡΕΩN",U21,0)+IF(X21="ΠΑΤΡΕΩN",W21,0)+IF(S21="ΠΑΤΡΕΩN",2,0)</f>
        <v>31.75</v>
      </c>
      <c r="AA21" s="3">
        <f>Y21+IF(N21="ΑΙΓΙΑΛΕΙΑΣ",4,0)+IF(P21="ΑΙΓΙΑΛΕΙΑΣ",10,0)+IF(V21="ΑΙΓΙΑΛΕΙΑΣ",U21,0)+IF(X21="ΑΙΓΙΑΛΕΙΑΣ",W21,0)+IF(S21="ΑΙΓΙΑΛΕΙΑΣ",2,0)</f>
        <v>31.75</v>
      </c>
      <c r="AB21" s="3">
        <f>Y21+IF(N21="ΔΥΤΙΚΗΣ ΑΧΑΪΑΣ",4,0)+IF(P21="ΔΥΤΙΚΗΣ ΑΧΑΪΑΣ",10,0)+IF(V21="ΔΥΤΙΚΗΣ ΑΧΑΪΑΣ",U21,0)+IF(X21="ΔΥΤΙΚΗΣ ΑΧΑΪΑΣ",W21,0)+IF(S21="ΔΥΤΙΚΗΣ ΑΧΑΪΑΣ",2,0)</f>
        <v>31.75</v>
      </c>
      <c r="AC21" s="3">
        <f>Y21+IF(N21="ΕΡΥΜΑΝΘΟΥ",4,0)+IF(P21="ΕΡΥΜΑΝΘΟΥ",10,0)+IF(V21="ΕΡΥΜΑΝΘΟΥ",U21,0)+IF(X21="ΕΡΥΜΑΝΘΟΥ",W21,0)+IF(S21="ΕΡΥΜΑΝΘΟΥ",2,0)</f>
        <v>31.75</v>
      </c>
      <c r="AD21" s="3">
        <f>Y21+IF(N21="ΚΑΛΑΒΡΥΤΩΝ",4,0)+IF(P21="ΚΑΛΑΒΡΥΤΩΝ",10,0)+IF(V21="ΚΑΛΑΒΡΥΤΩΝ",U21,0)+IF(X21="ΚΑΛΑΒΡΥΤΩΝ",W21,0)+IF(S21="ΚΑΛΑΒΡΥΤΩΝ",2,0)</f>
        <v>31.75</v>
      </c>
      <c r="AE21" s="10">
        <f>G21</f>
        <v>17</v>
      </c>
      <c r="AF21" s="7">
        <f>IF(I21&gt;14,H21+1,H21)</f>
        <v>2</v>
      </c>
      <c r="AG21" s="8">
        <f>AE21+AF21/12</f>
        <v>17.166666666666668</v>
      </c>
      <c r="AH21" s="17">
        <f>TRUNC((IF(AG21&gt;20,(AG21-20)*2+10+15,(IF(AG21&gt;10,(AG21-10)*1.5+10,AG21*1)))),3)</f>
        <v>20.75</v>
      </c>
      <c r="AI21" s="18"/>
      <c r="AJ21" s="18" t="s">
        <v>103</v>
      </c>
      <c r="AK21" s="22"/>
      <c r="AL21" s="18"/>
      <c r="AM21" s="22"/>
      <c r="AN21" s="18"/>
      <c r="AO21" s="22"/>
      <c r="AP21" s="24">
        <f>AK21+AM21</f>
        <v>0</v>
      </c>
      <c r="AQ21" s="18" t="s">
        <v>92</v>
      </c>
    </row>
    <row r="22" spans="1:43" ht="15.75" thickBot="1">
      <c r="A22" s="3" t="s">
        <v>37</v>
      </c>
      <c r="B22" s="3" t="s">
        <v>38</v>
      </c>
      <c r="C22" s="3" t="s">
        <v>39</v>
      </c>
      <c r="D22" s="18" t="s">
        <v>136</v>
      </c>
      <c r="E22" s="3">
        <v>612302</v>
      </c>
      <c r="F22" s="3" t="s">
        <v>40</v>
      </c>
      <c r="G22" s="3">
        <v>18</v>
      </c>
      <c r="H22" s="3">
        <v>4</v>
      </c>
      <c r="I22" s="3">
        <v>27</v>
      </c>
      <c r="J22" s="5">
        <f>AH22</f>
        <v>22.625</v>
      </c>
      <c r="K22" s="3">
        <v>4</v>
      </c>
      <c r="L22" s="3">
        <v>11</v>
      </c>
      <c r="M22" s="3">
        <v>4</v>
      </c>
      <c r="N22" s="3" t="s">
        <v>30</v>
      </c>
      <c r="O22" s="3">
        <v>10</v>
      </c>
      <c r="P22" s="3" t="s">
        <v>30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9">
        <v>0</v>
      </c>
      <c r="Y22" s="1">
        <f>J22+K22+L22+Q22+T22</f>
        <v>37.625</v>
      </c>
      <c r="Z22" s="6">
        <f>Y22+IF(N22="ΠΑΤΡΕΩN",4,0)+IF(P22="ΠΑΤΡΕΩN",10,0)+IF(V22="ΠΑΤΡΕΩN",U22,0)+IF(X22="ΠΑΤΡΕΩN",W22,0)+IF(S22="ΠΑΤΡΕΩN",2,0)</f>
        <v>51.625</v>
      </c>
      <c r="AA22" s="3">
        <f>Y22+IF(N22="ΑΙΓΙΑΛΕΙΑΣ",4,0)+IF(P22="ΑΙΓΙΑΛΕΙΑΣ",10,0)+IF(V22="ΑΙΓΙΑΛΕΙΑΣ",U22,0)+IF(X22="ΑΙΓΙΑΛΕΙΑΣ",W22,0)+IF(S22="ΑΙΓΙΑΛΕΙΑΣ",2,0)</f>
        <v>37.625</v>
      </c>
      <c r="AB22" s="3">
        <f>Y22+IF(N22="ΔΥΤΙΚΗΣ ΑΧΑΪΑΣ",4,0)+IF(P22="ΔΥΤΙΚΗΣ ΑΧΑΪΑΣ",10,0)+IF(V22="ΔΥΤΙΚΗΣ ΑΧΑΪΑΣ",U22,0)+IF(X22="ΔΥΤΙΚΗΣ ΑΧΑΪΑΣ",W22,0)+IF(S22="ΔΥΤΙΚΗΣ ΑΧΑΪΑΣ",2,0)</f>
        <v>37.625</v>
      </c>
      <c r="AC22" s="3">
        <f>Y22+IF(N22="ΕΡΥΜΑΝΘΟΥ",4,0)+IF(P22="ΕΡΥΜΑΝΘΟΥ",10,0)+IF(V22="ΕΡΥΜΑΝΘΟΥ",U22,0)+IF(X22="ΕΡΥΜΑΝΘΟΥ",W22,0)+IF(S22="ΕΡΥΜΑΝΘΟΥ",2,0)</f>
        <v>37.625</v>
      </c>
      <c r="AD22" s="3">
        <f>Y22+IF(N22="ΚΑΛΑΒΡΥΤΩΝ",4,0)+IF(P22="ΚΑΛΑΒΡΥΤΩΝ",10,0)+IF(V22="ΚΑΛΑΒΡΥΤΩΝ",U22,0)+IF(X22="ΚΑΛΑΒΡΥΤΩΝ",W22,0)+IF(S22="ΚΑΛΑΒΡΥΤΩΝ",2,0)</f>
        <v>37.625</v>
      </c>
      <c r="AE22" s="10">
        <f>G22</f>
        <v>18</v>
      </c>
      <c r="AF22" s="7">
        <f>IF(I22&gt;14,H22+1,H22)</f>
        <v>5</v>
      </c>
      <c r="AG22" s="8">
        <f>AE22+AF22/12</f>
        <v>18.416666666666668</v>
      </c>
      <c r="AH22" s="17">
        <f>TRUNC((IF(AG22&gt;20,(AG22-20)*2+10+15,(IF(AG22&gt;10,(AG22-10)*1.5+10,AG22*1)))),3)</f>
        <v>22.625</v>
      </c>
      <c r="AI22" s="18"/>
      <c r="AJ22" s="18" t="s">
        <v>134</v>
      </c>
      <c r="AK22" s="22"/>
      <c r="AL22" s="18"/>
      <c r="AM22" s="22"/>
      <c r="AN22" s="18"/>
      <c r="AO22" s="22"/>
      <c r="AP22" s="24">
        <f>AK22+AM22</f>
        <v>0</v>
      </c>
      <c r="AQ22" s="18" t="s">
        <v>92</v>
      </c>
    </row>
    <row r="23" spans="1:43" ht="15.75" thickBot="1">
      <c r="A23" s="3" t="s">
        <v>74</v>
      </c>
      <c r="B23" s="3" t="s">
        <v>32</v>
      </c>
      <c r="C23" s="3" t="s">
        <v>31</v>
      </c>
      <c r="D23" s="18" t="s">
        <v>108</v>
      </c>
      <c r="E23" s="3">
        <v>576950</v>
      </c>
      <c r="F23" s="3" t="s">
        <v>40</v>
      </c>
      <c r="G23" s="3">
        <v>29</v>
      </c>
      <c r="H23" s="3">
        <v>2</v>
      </c>
      <c r="I23" s="3">
        <v>9</v>
      </c>
      <c r="J23" s="5">
        <f>AH23</f>
        <v>43.333</v>
      </c>
      <c r="K23" s="3">
        <v>4</v>
      </c>
      <c r="L23" s="3">
        <v>0</v>
      </c>
      <c r="M23" s="3">
        <v>4</v>
      </c>
      <c r="N23" s="3" t="s">
        <v>47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9">
        <v>0</v>
      </c>
      <c r="Y23" s="1">
        <f>J23+K23+L23+Q23+T23</f>
        <v>47.333</v>
      </c>
      <c r="Z23" s="6">
        <f>Y23+IF(N23="ΠΑΤΡΕΩN",4,0)+IF(P23="ΠΑΤΡΕΩN",10,0)+IF(V23="ΠΑΤΡΕΩN",U23,0)+IF(X23="ΠΑΤΡΕΩN",W23,0)+IF(S23="ΠΑΤΡΕΩN",2,0)</f>
        <v>47.333</v>
      </c>
      <c r="AA23" s="3">
        <f>Y23+IF(N23="ΑΙΓΙΑΛΕΙΑΣ",4,0)+IF(P23="ΑΙΓΙΑΛΕΙΑΣ",10,0)+IF(V23="ΑΙΓΙΑΛΕΙΑΣ",U23,0)+IF(X23="ΑΙΓΙΑΛΕΙΑΣ",W23,0)+IF(S23="ΑΙΓΙΑΛΕΙΑΣ",2,0)</f>
        <v>51.333</v>
      </c>
      <c r="AB23" s="3">
        <f>Y23+IF(N23="ΔΥΤΙΚΗΣ ΑΧΑΪΑΣ",4,0)+IF(P23="ΔΥΤΙΚΗΣ ΑΧΑΪΑΣ",10,0)+IF(V23="ΔΥΤΙΚΗΣ ΑΧΑΪΑΣ",U23,0)+IF(X23="ΔΥΤΙΚΗΣ ΑΧΑΪΑΣ",W23,0)+IF(S23="ΔΥΤΙΚΗΣ ΑΧΑΪΑΣ",2,0)</f>
        <v>47.333</v>
      </c>
      <c r="AC23" s="3">
        <f>Y23+IF(N23="ΕΡΥΜΑΝΘΟΥ",4,0)+IF(P23="ΕΡΥΜΑΝΘΟΥ",10,0)+IF(V23="ΕΡΥΜΑΝΘΟΥ",U23,0)+IF(X23="ΕΡΥΜΑΝΘΟΥ",W23,0)+IF(S23="ΕΡΥΜΑΝΘΟΥ",2,0)</f>
        <v>47.333</v>
      </c>
      <c r="AD23" s="3">
        <f>Y23+IF(N23="ΚΑΛΑΒΡΥΤΩΝ",4,0)+IF(P23="ΚΑΛΑΒΡΥΤΩΝ",10,0)+IF(V23="ΚΑΛΑΒΡΥΤΩΝ",U23,0)+IF(X23="ΚΑΛΑΒΡΥΤΩΝ",W23,0)+IF(S23="ΚΑΛΑΒΡΥΤΩΝ",2,0)</f>
        <v>47.333</v>
      </c>
      <c r="AE23" s="10">
        <f>G23</f>
        <v>29</v>
      </c>
      <c r="AF23" s="7">
        <f>IF(I23&gt;14,H23+1,H23)</f>
        <v>2</v>
      </c>
      <c r="AG23" s="8">
        <f>AE23+AF23/12</f>
        <v>29.166666666666668</v>
      </c>
      <c r="AH23" s="17">
        <f>TRUNC((IF(AG23&gt;20,(AG23-20)*2+10+15,(IF(AG23&gt;10,(AG23-10)*1.5+10,AG23*1)))),3)</f>
        <v>43.333</v>
      </c>
      <c r="AI23" s="18"/>
      <c r="AJ23" s="18" t="s">
        <v>135</v>
      </c>
      <c r="AK23" s="22"/>
      <c r="AL23" s="18"/>
      <c r="AM23" s="22"/>
      <c r="AN23" s="18"/>
      <c r="AO23" s="22"/>
      <c r="AP23" s="24">
        <f>AK23+AM23</f>
        <v>0</v>
      </c>
      <c r="AQ23" s="18" t="s">
        <v>92</v>
      </c>
    </row>
    <row r="24" spans="1:43" ht="15.75" thickBot="1">
      <c r="A24" s="3" t="s">
        <v>63</v>
      </c>
      <c r="B24" s="3" t="s">
        <v>55</v>
      </c>
      <c r="C24" s="3" t="s">
        <v>34</v>
      </c>
      <c r="D24" s="18" t="s">
        <v>155</v>
      </c>
      <c r="E24" s="3">
        <v>592452</v>
      </c>
      <c r="F24" s="3" t="s">
        <v>40</v>
      </c>
      <c r="G24" s="3">
        <v>22</v>
      </c>
      <c r="H24" s="3">
        <v>10</v>
      </c>
      <c r="I24" s="3">
        <v>7</v>
      </c>
      <c r="J24" s="5">
        <f>AH24</f>
        <v>30.666</v>
      </c>
      <c r="K24" s="3">
        <v>4</v>
      </c>
      <c r="L24" s="3">
        <v>11</v>
      </c>
      <c r="M24" s="3">
        <v>4</v>
      </c>
      <c r="N24" s="3" t="s">
        <v>30</v>
      </c>
      <c r="O24" s="3">
        <v>10</v>
      </c>
      <c r="P24" s="3" t="s">
        <v>30</v>
      </c>
      <c r="Q24" s="3">
        <v>0</v>
      </c>
      <c r="R24" s="3">
        <v>0</v>
      </c>
      <c r="S24" s="3">
        <v>0</v>
      </c>
      <c r="T24" s="3">
        <v>0</v>
      </c>
      <c r="U24" s="3">
        <v>3</v>
      </c>
      <c r="V24" s="3" t="s">
        <v>30</v>
      </c>
      <c r="W24" s="3">
        <v>0</v>
      </c>
      <c r="X24" s="9">
        <v>0</v>
      </c>
      <c r="Y24" s="1">
        <f>J24+K24+L24+Q24+T24</f>
        <v>45.666</v>
      </c>
      <c r="Z24" s="6">
        <f>Y24+IF(N24="ΠΑΤΡΕΩN",4,0)+IF(P24="ΠΑΤΡΕΩN",10,0)+IF(V24="ΠΑΤΡΕΩN",U24,0)+IF(X24="ΠΑΤΡΕΩN",W24,0)+IF(S24="ΠΑΤΡΕΩN",2,0)</f>
        <v>62.666</v>
      </c>
      <c r="AA24" s="3">
        <f>Y24+IF(N24="ΑΙΓΙΑΛΕΙΑΣ",4,0)+IF(P24="ΑΙΓΙΑΛΕΙΑΣ",10,0)+IF(V24="ΑΙΓΙΑΛΕΙΑΣ",U24,0)+IF(X24="ΑΙΓΙΑΛΕΙΑΣ",W24,0)+IF(S24="ΑΙΓΙΑΛΕΙΑΣ",2,0)</f>
        <v>45.666</v>
      </c>
      <c r="AB24" s="3">
        <f>Y24+IF(N24="ΔΥΤΙΚΗΣ ΑΧΑΪΑΣ",4,0)+IF(P24="ΔΥΤΙΚΗΣ ΑΧΑΪΑΣ",10,0)+IF(V24="ΔΥΤΙΚΗΣ ΑΧΑΪΑΣ",U24,0)+IF(X24="ΔΥΤΙΚΗΣ ΑΧΑΪΑΣ",W24,0)+IF(S24="ΔΥΤΙΚΗΣ ΑΧΑΪΑΣ",2,0)</f>
        <v>45.666</v>
      </c>
      <c r="AC24" s="3">
        <f>Y24+IF(N24="ΕΡΥΜΑΝΘΟΥ",4,0)+IF(P24="ΕΡΥΜΑΝΘΟΥ",10,0)+IF(V24="ΕΡΥΜΑΝΘΟΥ",U24,0)+IF(X24="ΕΡΥΜΑΝΘΟΥ",W24,0)+IF(S24="ΕΡΥΜΑΝΘΟΥ",2,0)</f>
        <v>45.666</v>
      </c>
      <c r="AD24" s="3">
        <f>Y24+IF(N24="ΚΑΛΑΒΡΥΤΩΝ",4,0)+IF(P24="ΚΑΛΑΒΡΥΤΩΝ",10,0)+IF(V24="ΚΑΛΑΒΡΥΤΩΝ",U24,0)+IF(X24="ΚΑΛΑΒΡΥΤΩΝ",W24,0)+IF(S24="ΚΑΛΑΒΡΥΤΩΝ",2,0)</f>
        <v>45.666</v>
      </c>
      <c r="AE24" s="10">
        <f>G24</f>
        <v>22</v>
      </c>
      <c r="AF24" s="7">
        <f>IF(I24&gt;14,H24+1,H24)</f>
        <v>10</v>
      </c>
      <c r="AG24" s="8">
        <f>AE24+AF24/12</f>
        <v>22.833333333333332</v>
      </c>
      <c r="AH24" s="17">
        <f>TRUNC((IF(AG24&gt;20,(AG24-20)*2+10+15,(IF(AG24&gt;10,(AG24-10)*1.5+10,AG24*1)))),3)</f>
        <v>30.666</v>
      </c>
      <c r="AI24" s="18"/>
      <c r="AJ24" s="18" t="s">
        <v>137</v>
      </c>
      <c r="AK24" s="22"/>
      <c r="AL24" s="18"/>
      <c r="AM24" s="22"/>
      <c r="AN24" s="18"/>
      <c r="AO24" s="22"/>
      <c r="AP24" s="24">
        <f>AK24+AM24</f>
        <v>0</v>
      </c>
      <c r="AQ24" s="18" t="s">
        <v>92</v>
      </c>
    </row>
    <row r="25" spans="1:43" ht="15.75" thickBot="1">
      <c r="A25" s="3" t="s">
        <v>64</v>
      </c>
      <c r="B25" s="3" t="s">
        <v>35</v>
      </c>
      <c r="C25" s="3" t="s">
        <v>34</v>
      </c>
      <c r="D25" s="18" t="s">
        <v>129</v>
      </c>
      <c r="E25" s="3">
        <v>704867</v>
      </c>
      <c r="F25" s="3" t="s">
        <v>40</v>
      </c>
      <c r="G25" s="3">
        <v>6</v>
      </c>
      <c r="H25" s="3">
        <v>0</v>
      </c>
      <c r="I25" s="3">
        <v>20</v>
      </c>
      <c r="J25" s="5">
        <f>AH25</f>
        <v>6.083</v>
      </c>
      <c r="K25" s="3">
        <v>4</v>
      </c>
      <c r="L25" s="3">
        <v>19</v>
      </c>
      <c r="M25" s="3">
        <v>4</v>
      </c>
      <c r="N25" s="3" t="s">
        <v>30</v>
      </c>
      <c r="O25" s="3">
        <v>0</v>
      </c>
      <c r="P25" s="3">
        <v>0</v>
      </c>
      <c r="Q25" s="3">
        <v>0</v>
      </c>
      <c r="R25" s="3">
        <v>0</v>
      </c>
      <c r="S25" s="3"/>
      <c r="T25" s="3">
        <v>0</v>
      </c>
      <c r="U25" s="3">
        <v>0</v>
      </c>
      <c r="V25" s="3">
        <v>0</v>
      </c>
      <c r="W25" s="3">
        <v>0</v>
      </c>
      <c r="X25" s="9">
        <v>0</v>
      </c>
      <c r="Y25" s="1">
        <f>J25+K25+L25+Q25+T25</f>
        <v>29.083</v>
      </c>
      <c r="Z25" s="6">
        <f>Y25+IF(N25="ΠΑΤΡΕΩN",4,0)+IF(P25="ΠΑΤΡΕΩN",10,0)+IF(V25="ΠΑΤΡΕΩN",U25,0)+IF(X25="ΠΑΤΡΕΩN",W25,0)+IF(S25="ΠΑΤΡΕΩN",2,0)</f>
        <v>33.083</v>
      </c>
      <c r="AA25" s="3">
        <f>Y25+IF(N25="ΑΙΓΙΑΛΕΙΑΣ",4,0)+IF(P25="ΑΙΓΙΑΛΕΙΑΣ",10,0)+IF(V25="ΑΙΓΙΑΛΕΙΑΣ",U25,0)+IF(X25="ΑΙΓΙΑΛΕΙΑΣ",W25,0)+IF(S25="ΑΙΓΙΑΛΕΙΑΣ",2,0)</f>
        <v>29.083</v>
      </c>
      <c r="AB25" s="3">
        <f>Y25+IF(N25="ΔΥΤΙΚΗΣ ΑΧΑΪΑΣ",4,0)+IF(P25="ΔΥΤΙΚΗΣ ΑΧΑΪΑΣ",10,0)+IF(V25="ΔΥΤΙΚΗΣ ΑΧΑΪΑΣ",U25,0)+IF(X25="ΔΥΤΙΚΗΣ ΑΧΑΪΑΣ",W25,0)+IF(S25="ΔΥΤΙΚΗΣ ΑΧΑΪΑΣ",2,0)</f>
        <v>29.083</v>
      </c>
      <c r="AC25" s="3">
        <f>Y25+IF(N25="ΕΡΥΜΑΝΘΟΥ",4,0)+IF(P25="ΕΡΥΜΑΝΘΟΥ",10,0)+IF(V25="ΕΡΥΜΑΝΘΟΥ",U25,0)+IF(X25="ΕΡΥΜΑΝΘΟΥ",W25,0)+IF(S25="ΕΡΥΜΑΝΘΟΥ",2,0)</f>
        <v>29.083</v>
      </c>
      <c r="AD25" s="3">
        <f>Y25+IF(N25="ΚΑΛΑΒΡΥΤΩΝ",4,0)+IF(P25="ΚΑΛΑΒΡΥΤΩΝ",10,0)+IF(V25="ΚΑΛΑΒΡΥΤΩΝ",U25,0)+IF(X25="ΚΑΛΑΒΡΥΤΩΝ",W25,0)+IF(S25="ΚΑΛΑΒΡΥΤΩΝ",2,0)</f>
        <v>29.083</v>
      </c>
      <c r="AE25" s="10">
        <f>G25</f>
        <v>6</v>
      </c>
      <c r="AF25" s="7">
        <f>IF(I25&gt;14,H25+1,H25)</f>
        <v>1</v>
      </c>
      <c r="AG25" s="8">
        <f>AE25+AF25/12</f>
        <v>6.083333333333333</v>
      </c>
      <c r="AH25" s="17">
        <f>TRUNC((IF(AG25&gt;20,(AG25-20)*2+10+15,(IF(AG25&gt;10,(AG25-10)*1.5+10,AG25*1)))),3)</f>
        <v>6.083</v>
      </c>
      <c r="AI25" s="18"/>
      <c r="AJ25" s="18" t="s">
        <v>136</v>
      </c>
      <c r="AK25" s="22"/>
      <c r="AL25" s="18"/>
      <c r="AM25" s="22"/>
      <c r="AN25" s="18"/>
      <c r="AO25" s="22"/>
      <c r="AP25" s="24">
        <f>AK25+AM25</f>
        <v>0</v>
      </c>
      <c r="AQ25" s="18" t="s">
        <v>92</v>
      </c>
    </row>
    <row r="26" spans="24:26" ht="15">
      <c r="X26" s="12"/>
      <c r="Y26" s="13"/>
      <c r="Z26" s="14"/>
    </row>
    <row r="27" spans="24:26" ht="15">
      <c r="X27" s="12"/>
      <c r="Y27" s="13"/>
      <c r="Z27" s="14"/>
    </row>
    <row r="28" spans="24:26" ht="15">
      <c r="X28" s="12"/>
      <c r="Y28" s="13"/>
      <c r="Z28" s="14"/>
    </row>
    <row r="29" spans="24:26" ht="15">
      <c r="X29" s="12"/>
      <c r="Y29" s="13"/>
      <c r="Z29" s="14"/>
    </row>
    <row r="30" spans="24:26" ht="15">
      <c r="X30" s="12"/>
      <c r="Y30" s="13"/>
      <c r="Z30" s="14"/>
    </row>
    <row r="31" spans="24:26" ht="15">
      <c r="X31" s="12"/>
      <c r="Y31" s="13"/>
      <c r="Z31" s="14"/>
    </row>
    <row r="32" spans="24:26" ht="15">
      <c r="X32" s="12"/>
      <c r="Y32" s="13"/>
      <c r="Z32" s="14"/>
    </row>
    <row r="33" spans="24:26" ht="15">
      <c r="X33" s="12"/>
      <c r="Y33" s="13"/>
      <c r="Z33" s="14"/>
    </row>
    <row r="34" spans="24:26" ht="15">
      <c r="X34" s="12"/>
      <c r="Y34" s="13"/>
      <c r="Z34" s="14"/>
    </row>
    <row r="35" spans="24:26" ht="15">
      <c r="X35" s="12"/>
      <c r="Y35" s="13"/>
      <c r="Z35" s="14"/>
    </row>
    <row r="36" spans="24:26" ht="15">
      <c r="X36" s="12"/>
      <c r="Y36" s="13"/>
      <c r="Z36" s="14"/>
    </row>
    <row r="37" spans="24:26" ht="15">
      <c r="X37" s="12"/>
      <c r="Y37" s="13"/>
      <c r="Z37" s="14"/>
    </row>
    <row r="38" spans="24:26" ht="15">
      <c r="X38" s="12"/>
      <c r="Y38" s="13"/>
      <c r="Z38" s="14"/>
    </row>
    <row r="39" spans="24:26" ht="15">
      <c r="X39" s="12"/>
      <c r="Y39" s="13"/>
      <c r="Z39" s="14"/>
    </row>
    <row r="40" spans="24:26" ht="15">
      <c r="X40" s="12"/>
      <c r="Y40" s="13"/>
      <c r="Z40" s="14"/>
    </row>
    <row r="41" spans="24:26" ht="15">
      <c r="X41" s="12"/>
      <c r="Y41" s="13"/>
      <c r="Z41" s="14"/>
    </row>
    <row r="42" spans="24:26" ht="15">
      <c r="X42" s="12"/>
      <c r="Y42" s="13"/>
      <c r="Z42" s="14"/>
    </row>
    <row r="43" spans="24:26" ht="15">
      <c r="X43" s="12"/>
      <c r="Y43" s="13"/>
      <c r="Z43" s="14"/>
    </row>
    <row r="44" spans="24:26" ht="15">
      <c r="X44" s="12"/>
      <c r="Y44" s="13"/>
      <c r="Z44" s="14"/>
    </row>
    <row r="45" spans="24:26" ht="15">
      <c r="X45" s="12"/>
      <c r="Y45" s="13"/>
      <c r="Z45" s="14"/>
    </row>
    <row r="46" spans="24:26" ht="15">
      <c r="X46" s="12"/>
      <c r="Y46" s="13"/>
      <c r="Z46" s="14"/>
    </row>
    <row r="47" spans="24:26" ht="15">
      <c r="X47" s="12"/>
      <c r="Y47" s="13"/>
      <c r="Z47" s="14"/>
    </row>
    <row r="48" spans="24:26" ht="15">
      <c r="X48" s="12"/>
      <c r="Y48" s="13"/>
      <c r="Z48" s="14"/>
    </row>
    <row r="49" spans="24:26" ht="15">
      <c r="X49" s="12"/>
      <c r="Y49" s="13"/>
      <c r="Z49" s="14"/>
    </row>
    <row r="50" ht="15">
      <c r="Y50" s="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ΘΕΟΔΟΥΛΑ ΓΙΑΝΝΑΚΟΥΔΗ</dc:creator>
  <cp:keywords/>
  <dc:description/>
  <cp:lastModifiedBy>Χρήστης των Windows</cp:lastModifiedBy>
  <cp:lastPrinted>2020-09-07T07:04:51Z</cp:lastPrinted>
  <dcterms:created xsi:type="dcterms:W3CDTF">2020-08-21T12:06:49Z</dcterms:created>
  <dcterms:modified xsi:type="dcterms:W3CDTF">2020-09-09T10:17:45Z</dcterms:modified>
  <cp:category/>
  <cp:version/>
  <cp:contentType/>
  <cp:contentStatus/>
</cp:coreProperties>
</file>